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X:\Dokumenty\PHA\akce\_Skupina N5\2018\18NO05005_TSK Barandovsky most\01_PROJEKT\07_DVZ sanace spodni stavby\SO 201 - Barrandovsky most - sanace SS\"/>
    </mc:Choice>
  </mc:AlternateContent>
  <xr:revisionPtr revIDLastSave="0" documentId="13_ncr:1_{8652660B-4334-44BA-8EB5-FFFE2D44EDC1}" xr6:coauthVersionLast="44" xr6:coauthVersionMax="44" xr10:uidLastSave="{00000000-0000-0000-0000-000000000000}"/>
  <bookViews>
    <workbookView xWindow="1152" yWindow="1152" windowWidth="17280" windowHeight="8964" firstSheet="1" activeTab="1" xr2:uid="{00000000-000D-0000-FFFF-FFFF00000000}"/>
  </bookViews>
  <sheets>
    <sheet name="Rekapitulace stavby" sheetId="1" r:id="rId1"/>
    <sheet name="SO 000 - Vedlejší a ostat..." sheetId="2" r:id="rId2"/>
    <sheet name="SO 201 - Barrandovský mos..." sheetId="3" r:id="rId3"/>
    <sheet name="Pokyny pro vyplnění" sheetId="4" r:id="rId4"/>
  </sheets>
  <definedNames>
    <definedName name="_xlnm._FilterDatabase" localSheetId="1" hidden="1">'SO 000 - Vedlejší a ostat...'!$C$84:$K$121</definedName>
    <definedName name="_xlnm._FilterDatabase" localSheetId="2" hidden="1">'SO 201 - Barrandovský mos...'!$C$88:$K$602</definedName>
    <definedName name="_xlnm.Print_Titles" localSheetId="0">'Rekapitulace stavby'!$52:$52</definedName>
    <definedName name="_xlnm.Print_Titles" localSheetId="1">'SO 000 - Vedlejší a ostat...'!$84:$84</definedName>
    <definedName name="_xlnm.Print_Titles" localSheetId="2">'SO 201 - Barrandovský mos...'!$88:$88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1">'SO 000 - Vedlejší a ostat...'!$C$4:$J$39,'SO 000 - Vedlejší a ostat...'!$C$45:$J$66,'SO 000 - Vedlejší a ostat...'!$C$72:$K$121</definedName>
    <definedName name="_xlnm.Print_Area" localSheetId="2">'SO 201 - Barrandovský mos...'!$C$4:$J$39,'SO 201 - Barrandovský mos...'!$C$45:$J$70,'SO 201 - Barrandovský mos...'!$C$76:$K$602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56" i="1" s="1"/>
  <c r="J35" i="3"/>
  <c r="AX56" i="1"/>
  <c r="BI592" i="3"/>
  <c r="BH592" i="3"/>
  <c r="BG592" i="3"/>
  <c r="BF592" i="3"/>
  <c r="T592" i="3"/>
  <c r="R592" i="3"/>
  <c r="P592" i="3"/>
  <c r="BI537" i="3"/>
  <c r="BH537" i="3"/>
  <c r="BG537" i="3"/>
  <c r="BF537" i="3"/>
  <c r="T537" i="3"/>
  <c r="R537" i="3"/>
  <c r="P537" i="3"/>
  <c r="BI533" i="3"/>
  <c r="BH533" i="3"/>
  <c r="BG533" i="3"/>
  <c r="BF533" i="3"/>
  <c r="T533" i="3"/>
  <c r="T532" i="3" s="1"/>
  <c r="R533" i="3"/>
  <c r="R532" i="3" s="1"/>
  <c r="P533" i="3"/>
  <c r="P532" i="3"/>
  <c r="BI527" i="3"/>
  <c r="BH527" i="3"/>
  <c r="BG527" i="3"/>
  <c r="BF527" i="3"/>
  <c r="T527" i="3"/>
  <c r="R527" i="3"/>
  <c r="P527" i="3"/>
  <c r="BI524" i="3"/>
  <c r="BH524" i="3"/>
  <c r="BG524" i="3"/>
  <c r="BF524" i="3"/>
  <c r="T524" i="3"/>
  <c r="R524" i="3"/>
  <c r="P524" i="3"/>
  <c r="BI521" i="3"/>
  <c r="BH521" i="3"/>
  <c r="BG521" i="3"/>
  <c r="BF521" i="3"/>
  <c r="T521" i="3"/>
  <c r="R521" i="3"/>
  <c r="P521" i="3"/>
  <c r="BI516" i="3"/>
  <c r="BH516" i="3"/>
  <c r="BG516" i="3"/>
  <c r="BF516" i="3"/>
  <c r="T516" i="3"/>
  <c r="R516" i="3"/>
  <c r="P516" i="3"/>
  <c r="BI509" i="3"/>
  <c r="BH509" i="3"/>
  <c r="BG509" i="3"/>
  <c r="BF509" i="3"/>
  <c r="T509" i="3"/>
  <c r="R509" i="3"/>
  <c r="P509" i="3"/>
  <c r="BI493" i="3"/>
  <c r="BH493" i="3"/>
  <c r="BG493" i="3"/>
  <c r="BF493" i="3"/>
  <c r="T493" i="3"/>
  <c r="R493" i="3"/>
  <c r="P493" i="3"/>
  <c r="BI486" i="3"/>
  <c r="BH486" i="3"/>
  <c r="BG486" i="3"/>
  <c r="BF486" i="3"/>
  <c r="T486" i="3"/>
  <c r="R486" i="3"/>
  <c r="P486" i="3"/>
  <c r="BI483" i="3"/>
  <c r="BH483" i="3"/>
  <c r="BG483" i="3"/>
  <c r="BF483" i="3"/>
  <c r="T483" i="3"/>
  <c r="R483" i="3"/>
  <c r="P483" i="3"/>
  <c r="BI480" i="3"/>
  <c r="BH480" i="3"/>
  <c r="BG480" i="3"/>
  <c r="BF480" i="3"/>
  <c r="T480" i="3"/>
  <c r="R480" i="3"/>
  <c r="P480" i="3"/>
  <c r="BI477" i="3"/>
  <c r="BH477" i="3"/>
  <c r="BG477" i="3"/>
  <c r="BF477" i="3"/>
  <c r="T477" i="3"/>
  <c r="R477" i="3"/>
  <c r="P477" i="3"/>
  <c r="BI474" i="3"/>
  <c r="BH474" i="3"/>
  <c r="BG474" i="3"/>
  <c r="BF474" i="3"/>
  <c r="T474" i="3"/>
  <c r="R474" i="3"/>
  <c r="P474" i="3"/>
  <c r="BI471" i="3"/>
  <c r="BH471" i="3"/>
  <c r="BG471" i="3"/>
  <c r="BF471" i="3"/>
  <c r="T471" i="3"/>
  <c r="R471" i="3"/>
  <c r="P471" i="3"/>
  <c r="BI468" i="3"/>
  <c r="BH468" i="3"/>
  <c r="BG468" i="3"/>
  <c r="BF468" i="3"/>
  <c r="T468" i="3"/>
  <c r="R468" i="3"/>
  <c r="P468" i="3"/>
  <c r="BI465" i="3"/>
  <c r="BH465" i="3"/>
  <c r="BG465" i="3"/>
  <c r="BF465" i="3"/>
  <c r="T465" i="3"/>
  <c r="R465" i="3"/>
  <c r="P465" i="3"/>
  <c r="BI462" i="3"/>
  <c r="BH462" i="3"/>
  <c r="BG462" i="3"/>
  <c r="BF462" i="3"/>
  <c r="T462" i="3"/>
  <c r="R462" i="3"/>
  <c r="P462" i="3"/>
  <c r="BI454" i="3"/>
  <c r="BH454" i="3"/>
  <c r="BG454" i="3"/>
  <c r="BF454" i="3"/>
  <c r="T454" i="3"/>
  <c r="R454" i="3"/>
  <c r="P454" i="3"/>
  <c r="BI452" i="3"/>
  <c r="BH452" i="3"/>
  <c r="BG452" i="3"/>
  <c r="BF452" i="3"/>
  <c r="T452" i="3"/>
  <c r="R452" i="3"/>
  <c r="P452" i="3"/>
  <c r="BI450" i="3"/>
  <c r="BH450" i="3"/>
  <c r="BG450" i="3"/>
  <c r="BF450" i="3"/>
  <c r="T450" i="3"/>
  <c r="R450" i="3"/>
  <c r="P450" i="3"/>
  <c r="BI448" i="3"/>
  <c r="BH448" i="3"/>
  <c r="BG448" i="3"/>
  <c r="BF448" i="3"/>
  <c r="T448" i="3"/>
  <c r="R448" i="3"/>
  <c r="P448" i="3"/>
  <c r="BI446" i="3"/>
  <c r="BH446" i="3"/>
  <c r="BG446" i="3"/>
  <c r="BF446" i="3"/>
  <c r="T446" i="3"/>
  <c r="R446" i="3"/>
  <c r="P446" i="3"/>
  <c r="BI444" i="3"/>
  <c r="BH444" i="3"/>
  <c r="BG444" i="3"/>
  <c r="BF444" i="3"/>
  <c r="T444" i="3"/>
  <c r="R444" i="3"/>
  <c r="P444" i="3"/>
  <c r="BI442" i="3"/>
  <c r="BH442" i="3"/>
  <c r="BG442" i="3"/>
  <c r="BF442" i="3"/>
  <c r="T442" i="3"/>
  <c r="R442" i="3"/>
  <c r="P442" i="3"/>
  <c r="BI440" i="3"/>
  <c r="BH440" i="3"/>
  <c r="BG440" i="3"/>
  <c r="BF440" i="3"/>
  <c r="T440" i="3"/>
  <c r="R440" i="3"/>
  <c r="P440" i="3"/>
  <c r="BI438" i="3"/>
  <c r="BH438" i="3"/>
  <c r="BG438" i="3"/>
  <c r="BF438" i="3"/>
  <c r="T438" i="3"/>
  <c r="R438" i="3"/>
  <c r="P438" i="3"/>
  <c r="BI436" i="3"/>
  <c r="BH436" i="3"/>
  <c r="BG436" i="3"/>
  <c r="BF436" i="3"/>
  <c r="T436" i="3"/>
  <c r="R436" i="3"/>
  <c r="P436" i="3"/>
  <c r="BI434" i="3"/>
  <c r="BH434" i="3"/>
  <c r="BG434" i="3"/>
  <c r="BF434" i="3"/>
  <c r="T434" i="3"/>
  <c r="R434" i="3"/>
  <c r="P434" i="3"/>
  <c r="BI426" i="3"/>
  <c r="BH426" i="3"/>
  <c r="BG426" i="3"/>
  <c r="BF426" i="3"/>
  <c r="T426" i="3"/>
  <c r="R426" i="3"/>
  <c r="P426" i="3"/>
  <c r="BI418" i="3"/>
  <c r="BH418" i="3"/>
  <c r="BG418" i="3"/>
  <c r="BF418" i="3"/>
  <c r="T418" i="3"/>
  <c r="R418" i="3"/>
  <c r="P418" i="3"/>
  <c r="BI415" i="3"/>
  <c r="BH415" i="3"/>
  <c r="BG415" i="3"/>
  <c r="BF415" i="3"/>
  <c r="T415" i="3"/>
  <c r="R415" i="3"/>
  <c r="P415" i="3"/>
  <c r="BI412" i="3"/>
  <c r="BH412" i="3"/>
  <c r="BG412" i="3"/>
  <c r="BF412" i="3"/>
  <c r="T412" i="3"/>
  <c r="R412" i="3"/>
  <c r="P412" i="3"/>
  <c r="BI408" i="3"/>
  <c r="BH408" i="3"/>
  <c r="BG408" i="3"/>
  <c r="BF408" i="3"/>
  <c r="T408" i="3"/>
  <c r="R408" i="3"/>
  <c r="P408" i="3"/>
  <c r="BI400" i="3"/>
  <c r="BH400" i="3"/>
  <c r="BG400" i="3"/>
  <c r="BF400" i="3"/>
  <c r="T400" i="3"/>
  <c r="R400" i="3"/>
  <c r="P400" i="3"/>
  <c r="BI393" i="3"/>
  <c r="BH393" i="3"/>
  <c r="BG393" i="3"/>
  <c r="BF393" i="3"/>
  <c r="T393" i="3"/>
  <c r="R393" i="3"/>
  <c r="P393" i="3"/>
  <c r="BI373" i="3"/>
  <c r="BH373" i="3"/>
  <c r="BG373" i="3"/>
  <c r="BF373" i="3"/>
  <c r="T373" i="3"/>
  <c r="R373" i="3"/>
  <c r="P373" i="3"/>
  <c r="BI352" i="3"/>
  <c r="BH352" i="3"/>
  <c r="BG352" i="3"/>
  <c r="BF352" i="3"/>
  <c r="T352" i="3"/>
  <c r="R352" i="3"/>
  <c r="P352" i="3"/>
  <c r="BI341" i="3"/>
  <c r="BH341" i="3"/>
  <c r="BG341" i="3"/>
  <c r="BF341" i="3"/>
  <c r="T341" i="3"/>
  <c r="R341" i="3"/>
  <c r="P341" i="3"/>
  <c r="BI310" i="3"/>
  <c r="BH310" i="3"/>
  <c r="BG310" i="3"/>
  <c r="BF310" i="3"/>
  <c r="T310" i="3"/>
  <c r="R310" i="3"/>
  <c r="P310" i="3"/>
  <c r="BI295" i="3"/>
  <c r="BH295" i="3"/>
  <c r="BG295" i="3"/>
  <c r="BF295" i="3"/>
  <c r="T295" i="3"/>
  <c r="R295" i="3"/>
  <c r="P295" i="3"/>
  <c r="BI276" i="3"/>
  <c r="BH276" i="3"/>
  <c r="BG276" i="3"/>
  <c r="BF276" i="3"/>
  <c r="T276" i="3"/>
  <c r="R276" i="3"/>
  <c r="P276" i="3"/>
  <c r="BI269" i="3"/>
  <c r="BH269" i="3"/>
  <c r="BG269" i="3"/>
  <c r="BF269" i="3"/>
  <c r="T269" i="3"/>
  <c r="R269" i="3"/>
  <c r="P269" i="3"/>
  <c r="BI265" i="3"/>
  <c r="BH265" i="3"/>
  <c r="BG265" i="3"/>
  <c r="BF265" i="3"/>
  <c r="T265" i="3"/>
  <c r="R265" i="3"/>
  <c r="P265" i="3"/>
  <c r="BI259" i="3"/>
  <c r="BH259" i="3"/>
  <c r="BG259" i="3"/>
  <c r="BF259" i="3"/>
  <c r="T259" i="3"/>
  <c r="R259" i="3"/>
  <c r="P259" i="3"/>
  <c r="BI251" i="3"/>
  <c r="BH251" i="3"/>
  <c r="BG251" i="3"/>
  <c r="BF251" i="3"/>
  <c r="T251" i="3"/>
  <c r="R251" i="3"/>
  <c r="P251" i="3"/>
  <c r="BI230" i="3"/>
  <c r="BH230" i="3"/>
  <c r="BG230" i="3"/>
  <c r="BF230" i="3"/>
  <c r="T230" i="3"/>
  <c r="R230" i="3"/>
  <c r="P230" i="3"/>
  <c r="BI219" i="3"/>
  <c r="BH219" i="3"/>
  <c r="BG219" i="3"/>
  <c r="BF219" i="3"/>
  <c r="T219" i="3"/>
  <c r="R219" i="3"/>
  <c r="P219" i="3"/>
  <c r="BI176" i="3"/>
  <c r="BH176" i="3"/>
  <c r="BG176" i="3"/>
  <c r="BF176" i="3"/>
  <c r="T176" i="3"/>
  <c r="R176" i="3"/>
  <c r="P176" i="3"/>
  <c r="BI161" i="3"/>
  <c r="BH161" i="3"/>
  <c r="BG161" i="3"/>
  <c r="BF161" i="3"/>
  <c r="T161" i="3"/>
  <c r="R161" i="3"/>
  <c r="P161" i="3"/>
  <c r="BI152" i="3"/>
  <c r="BH152" i="3"/>
  <c r="BG152" i="3"/>
  <c r="BF152" i="3"/>
  <c r="T152" i="3"/>
  <c r="R152" i="3"/>
  <c r="P152" i="3"/>
  <c r="BI149" i="3"/>
  <c r="BH149" i="3"/>
  <c r="BG149" i="3"/>
  <c r="BF149" i="3"/>
  <c r="T149" i="3"/>
  <c r="R149" i="3"/>
  <c r="P149" i="3"/>
  <c r="BI140" i="3"/>
  <c r="BH140" i="3"/>
  <c r="BG140" i="3"/>
  <c r="BF140" i="3"/>
  <c r="T140" i="3"/>
  <c r="R140" i="3"/>
  <c r="P140" i="3"/>
  <c r="BI137" i="3"/>
  <c r="BH137" i="3"/>
  <c r="BG137" i="3"/>
  <c r="BF137" i="3"/>
  <c r="T137" i="3"/>
  <c r="R137" i="3"/>
  <c r="P137" i="3"/>
  <c r="BI133" i="3"/>
  <c r="BH133" i="3"/>
  <c r="BG133" i="3"/>
  <c r="BF133" i="3"/>
  <c r="T133" i="3"/>
  <c r="T132" i="3"/>
  <c r="R133" i="3"/>
  <c r="R132" i="3" s="1"/>
  <c r="P133" i="3"/>
  <c r="P132" i="3"/>
  <c r="BI129" i="3"/>
  <c r="BH129" i="3"/>
  <c r="BG129" i="3"/>
  <c r="BF129" i="3"/>
  <c r="T129" i="3"/>
  <c r="T128" i="3" s="1"/>
  <c r="R129" i="3"/>
  <c r="R128" i="3"/>
  <c r="P129" i="3"/>
  <c r="P128" i="3" s="1"/>
  <c r="BI119" i="3"/>
  <c r="BH119" i="3"/>
  <c r="BG119" i="3"/>
  <c r="BF119" i="3"/>
  <c r="T119" i="3"/>
  <c r="R119" i="3"/>
  <c r="P119" i="3"/>
  <c r="BI116" i="3"/>
  <c r="BH116" i="3"/>
  <c r="BG116" i="3"/>
  <c r="BF116" i="3"/>
  <c r="T116" i="3"/>
  <c r="R116" i="3"/>
  <c r="P116" i="3"/>
  <c r="BI113" i="3"/>
  <c r="BH113" i="3"/>
  <c r="BG113" i="3"/>
  <c r="BF113" i="3"/>
  <c r="T113" i="3"/>
  <c r="R113" i="3"/>
  <c r="P113" i="3"/>
  <c r="BI99" i="3"/>
  <c r="BH99" i="3"/>
  <c r="BG99" i="3"/>
  <c r="BF99" i="3"/>
  <c r="T99" i="3"/>
  <c r="R99" i="3"/>
  <c r="P99" i="3"/>
  <c r="BI95" i="3"/>
  <c r="BH95" i="3"/>
  <c r="BG95" i="3"/>
  <c r="BF95" i="3"/>
  <c r="T95" i="3"/>
  <c r="R95" i="3"/>
  <c r="P95" i="3"/>
  <c r="BI92" i="3"/>
  <c r="BH92" i="3"/>
  <c r="BG92" i="3"/>
  <c r="BF92" i="3"/>
  <c r="T92" i="3"/>
  <c r="R92" i="3"/>
  <c r="P92" i="3"/>
  <c r="J85" i="3"/>
  <c r="F85" i="3"/>
  <c r="F83" i="3"/>
  <c r="E81" i="3"/>
  <c r="J54" i="3"/>
  <c r="F54" i="3"/>
  <c r="F52" i="3"/>
  <c r="E50" i="3"/>
  <c r="J24" i="3"/>
  <c r="E24" i="3"/>
  <c r="J86" i="3" s="1"/>
  <c r="J23" i="3"/>
  <c r="J18" i="3"/>
  <c r="E18" i="3"/>
  <c r="F86" i="3" s="1"/>
  <c r="J17" i="3"/>
  <c r="J12" i="3"/>
  <c r="J83" i="3"/>
  <c r="E7" i="3"/>
  <c r="E79" i="3"/>
  <c r="J37" i="2"/>
  <c r="J36" i="2"/>
  <c r="AY55" i="1" s="1"/>
  <c r="J35" i="2"/>
  <c r="AX55" i="1" s="1"/>
  <c r="BI115" i="2"/>
  <c r="BH115" i="2"/>
  <c r="BG115" i="2"/>
  <c r="BF115" i="2"/>
  <c r="T115" i="2"/>
  <c r="R115" i="2"/>
  <c r="P115" i="2"/>
  <c r="BI112" i="2"/>
  <c r="BH112" i="2"/>
  <c r="BG112" i="2"/>
  <c r="BF112" i="2"/>
  <c r="T112" i="2"/>
  <c r="R112" i="2"/>
  <c r="P112" i="2"/>
  <c r="BI110" i="2"/>
  <c r="BH110" i="2"/>
  <c r="BG110" i="2"/>
  <c r="BF110" i="2"/>
  <c r="T110" i="2"/>
  <c r="R110" i="2"/>
  <c r="P110" i="2"/>
  <c r="BI107" i="2"/>
  <c r="BH107" i="2"/>
  <c r="BG107" i="2"/>
  <c r="BF107" i="2"/>
  <c r="T107" i="2"/>
  <c r="T106" i="2"/>
  <c r="R107" i="2"/>
  <c r="R106" i="2" s="1"/>
  <c r="P107" i="2"/>
  <c r="P106" i="2"/>
  <c r="BI104" i="2"/>
  <c r="BH104" i="2"/>
  <c r="BG104" i="2"/>
  <c r="BF104" i="2"/>
  <c r="T104" i="2"/>
  <c r="T103" i="2" s="1"/>
  <c r="R104" i="2"/>
  <c r="R103" i="2"/>
  <c r="P104" i="2"/>
  <c r="P103" i="2"/>
  <c r="BI101" i="2"/>
  <c r="BH101" i="2"/>
  <c r="BG101" i="2"/>
  <c r="BF101" i="2"/>
  <c r="T101" i="2"/>
  <c r="T100" i="2"/>
  <c r="R101" i="2"/>
  <c r="R100" i="2"/>
  <c r="P101" i="2"/>
  <c r="P100" i="2"/>
  <c r="BI98" i="2"/>
  <c r="BH98" i="2"/>
  <c r="BG98" i="2"/>
  <c r="BF98" i="2"/>
  <c r="T98" i="2"/>
  <c r="R98" i="2"/>
  <c r="P98" i="2"/>
  <c r="BI96" i="2"/>
  <c r="BH96" i="2"/>
  <c r="BG96" i="2"/>
  <c r="BF96" i="2"/>
  <c r="T96" i="2"/>
  <c r="R96" i="2"/>
  <c r="P96" i="2"/>
  <c r="BI94" i="2"/>
  <c r="BH94" i="2"/>
  <c r="BG94" i="2"/>
  <c r="BF94" i="2"/>
  <c r="T94" i="2"/>
  <c r="R94" i="2"/>
  <c r="P94" i="2"/>
  <c r="BI92" i="2"/>
  <c r="BH92" i="2"/>
  <c r="BG92" i="2"/>
  <c r="BF92" i="2"/>
  <c r="T92" i="2"/>
  <c r="R92" i="2"/>
  <c r="P92" i="2"/>
  <c r="BI90" i="2"/>
  <c r="BH90" i="2"/>
  <c r="BG90" i="2"/>
  <c r="BF90" i="2"/>
  <c r="T90" i="2"/>
  <c r="R90" i="2"/>
  <c r="P90" i="2"/>
  <c r="BI88" i="2"/>
  <c r="BH88" i="2"/>
  <c r="BG88" i="2"/>
  <c r="BF88" i="2"/>
  <c r="T88" i="2"/>
  <c r="R88" i="2"/>
  <c r="P88" i="2"/>
  <c r="J81" i="2"/>
  <c r="F81" i="2"/>
  <c r="F79" i="2"/>
  <c r="E77" i="2"/>
  <c r="J54" i="2"/>
  <c r="F54" i="2"/>
  <c r="F52" i="2"/>
  <c r="E50" i="2"/>
  <c r="J24" i="2"/>
  <c r="E24" i="2"/>
  <c r="J82" i="2" s="1"/>
  <c r="J23" i="2"/>
  <c r="J18" i="2"/>
  <c r="E18" i="2"/>
  <c r="F82" i="2" s="1"/>
  <c r="J17" i="2"/>
  <c r="J12" i="2"/>
  <c r="J79" i="2"/>
  <c r="E7" i="2"/>
  <c r="E48" i="2"/>
  <c r="L50" i="1"/>
  <c r="AM50" i="1"/>
  <c r="AM49" i="1"/>
  <c r="L49" i="1"/>
  <c r="AM47" i="1"/>
  <c r="L47" i="1"/>
  <c r="L45" i="1"/>
  <c r="L44" i="1"/>
  <c r="J592" i="3"/>
  <c r="J537" i="3"/>
  <c r="BK527" i="3"/>
  <c r="BK521" i="3"/>
  <c r="BK509" i="3"/>
  <c r="BK486" i="3"/>
  <c r="BK480" i="3"/>
  <c r="BK474" i="3"/>
  <c r="J468" i="3"/>
  <c r="J462" i="3"/>
  <c r="BK452" i="3"/>
  <c r="BK448" i="3"/>
  <c r="J444" i="3"/>
  <c r="BK440" i="3"/>
  <c r="J436" i="3"/>
  <c r="J434" i="3"/>
  <c r="J418" i="3"/>
  <c r="J415" i="3"/>
  <c r="J408" i="3"/>
  <c r="BK393" i="3"/>
  <c r="BK310" i="3"/>
  <c r="J276" i="3"/>
  <c r="J265" i="3"/>
  <c r="J259" i="3"/>
  <c r="J230" i="3"/>
  <c r="BK176" i="3"/>
  <c r="J152" i="3"/>
  <c r="BK140" i="3"/>
  <c r="J137" i="3"/>
  <c r="J129" i="3"/>
  <c r="J116" i="3"/>
  <c r="J99" i="3"/>
  <c r="J92" i="3"/>
  <c r="BK112" i="2"/>
  <c r="J110" i="2"/>
  <c r="J104" i="2"/>
  <c r="BK98" i="2"/>
  <c r="J94" i="2"/>
  <c r="BK90" i="2"/>
  <c r="BK533" i="3"/>
  <c r="J524" i="3"/>
  <c r="J516" i="3"/>
  <c r="BK493" i="3"/>
  <c r="J483" i="3"/>
  <c r="J477" i="3"/>
  <c r="J471" i="3"/>
  <c r="BK462" i="3"/>
  <c r="J452" i="3"/>
  <c r="J448" i="3"/>
  <c r="BK444" i="3"/>
  <c r="J440" i="3"/>
  <c r="BK436" i="3"/>
  <c r="BK418" i="3"/>
  <c r="BK412" i="3"/>
  <c r="BK400" i="3"/>
  <c r="BK373" i="3"/>
  <c r="J352" i="3"/>
  <c r="J310" i="3"/>
  <c r="BK276" i="3"/>
  <c r="BK265" i="3"/>
  <c r="BK251" i="3"/>
  <c r="BK219" i="3"/>
  <c r="J161" i="3"/>
  <c r="J149" i="3"/>
  <c r="BK137" i="3"/>
  <c r="J119" i="3"/>
  <c r="J113" i="3"/>
  <c r="J95" i="3"/>
  <c r="J115" i="2"/>
  <c r="BK110" i="2"/>
  <c r="BK104" i="2"/>
  <c r="J101" i="2"/>
  <c r="BK96" i="2"/>
  <c r="J90" i="2"/>
  <c r="AS54" i="1"/>
  <c r="BK592" i="3"/>
  <c r="BK537" i="3"/>
  <c r="J533" i="3"/>
  <c r="BK524" i="3"/>
  <c r="BK516" i="3"/>
  <c r="J493" i="3"/>
  <c r="BK483" i="3"/>
  <c r="BK477" i="3"/>
  <c r="BK471" i="3"/>
  <c r="BK468" i="3"/>
  <c r="J465" i="3"/>
  <c r="BK454" i="3"/>
  <c r="BK450" i="3"/>
  <c r="BK446" i="3"/>
  <c r="J442" i="3"/>
  <c r="J438" i="3"/>
  <c r="BK434" i="3"/>
  <c r="BK426" i="3"/>
  <c r="J412" i="3"/>
  <c r="J400" i="3"/>
  <c r="J373" i="3"/>
  <c r="J341" i="3"/>
  <c r="J295" i="3"/>
  <c r="BK269" i="3"/>
  <c r="J251" i="3"/>
  <c r="J219" i="3"/>
  <c r="BK161" i="3"/>
  <c r="BK149" i="3"/>
  <c r="BK133" i="3"/>
  <c r="BK119" i="3"/>
  <c r="BK113" i="3"/>
  <c r="BK95" i="3"/>
  <c r="BK115" i="2"/>
  <c r="J107" i="2"/>
  <c r="BK101" i="2"/>
  <c r="J96" i="2"/>
  <c r="BK92" i="2"/>
  <c r="BK88" i="2"/>
  <c r="J527" i="3"/>
  <c r="J521" i="3"/>
  <c r="J509" i="3"/>
  <c r="J486" i="3"/>
  <c r="J480" i="3"/>
  <c r="J474" i="3"/>
  <c r="BK465" i="3"/>
  <c r="J454" i="3"/>
  <c r="J450" i="3"/>
  <c r="J446" i="3"/>
  <c r="BK442" i="3"/>
  <c r="BK438" i="3"/>
  <c r="J426" i="3"/>
  <c r="BK415" i="3"/>
  <c r="BK408" i="3"/>
  <c r="J393" i="3"/>
  <c r="BK352" i="3"/>
  <c r="BK341" i="3"/>
  <c r="BK295" i="3"/>
  <c r="J269" i="3"/>
  <c r="BK259" i="3"/>
  <c r="BK230" i="3"/>
  <c r="J176" i="3"/>
  <c r="BK152" i="3"/>
  <c r="J140" i="3"/>
  <c r="J133" i="3"/>
  <c r="BK129" i="3"/>
  <c r="BK116" i="3"/>
  <c r="BK99" i="3"/>
  <c r="BK92" i="3"/>
  <c r="J112" i="2"/>
  <c r="BK107" i="2"/>
  <c r="J98" i="2"/>
  <c r="BK94" i="2"/>
  <c r="J92" i="2"/>
  <c r="J88" i="2"/>
  <c r="P109" i="2" l="1"/>
  <c r="P86" i="2" s="1"/>
  <c r="P85" i="2" s="1"/>
  <c r="AU55" i="1" s="1"/>
  <c r="T109" i="2"/>
  <c r="T86" i="2" s="1"/>
  <c r="T85" i="2" s="1"/>
  <c r="R109" i="2"/>
  <c r="P87" i="2"/>
  <c r="T87" i="2"/>
  <c r="BK87" i="2"/>
  <c r="J87" i="2" s="1"/>
  <c r="J61" i="2" s="1"/>
  <c r="R87" i="2"/>
  <c r="R86" i="2"/>
  <c r="R85" i="2" s="1"/>
  <c r="BK91" i="3"/>
  <c r="J91" i="3"/>
  <c r="J61" i="3" s="1"/>
  <c r="P91" i="3"/>
  <c r="R91" i="3"/>
  <c r="T91" i="3"/>
  <c r="BK98" i="3"/>
  <c r="J98" i="3" s="1"/>
  <c r="J62" i="3" s="1"/>
  <c r="P98" i="3"/>
  <c r="R98" i="3"/>
  <c r="T98" i="3"/>
  <c r="BK136" i="3"/>
  <c r="J136" i="3"/>
  <c r="J65" i="3"/>
  <c r="P136" i="3"/>
  <c r="R136" i="3"/>
  <c r="T136" i="3"/>
  <c r="BK508" i="3"/>
  <c r="J508" i="3" s="1"/>
  <c r="J66" i="3" s="1"/>
  <c r="P508" i="3"/>
  <c r="R508" i="3"/>
  <c r="T508" i="3"/>
  <c r="BK536" i="3"/>
  <c r="J536" i="3"/>
  <c r="J69" i="3" s="1"/>
  <c r="P536" i="3"/>
  <c r="P535" i="3"/>
  <c r="R536" i="3"/>
  <c r="R535" i="3"/>
  <c r="T536" i="3"/>
  <c r="T535" i="3"/>
  <c r="J52" i="2"/>
  <c r="F55" i="2"/>
  <c r="E75" i="2"/>
  <c r="BE92" i="2"/>
  <c r="BE94" i="2"/>
  <c r="BE98" i="2"/>
  <c r="BE107" i="2"/>
  <c r="BE110" i="2"/>
  <c r="BK106" i="2"/>
  <c r="J106" i="2" s="1"/>
  <c r="J64" i="2" s="1"/>
  <c r="J52" i="3"/>
  <c r="F55" i="3"/>
  <c r="J55" i="3"/>
  <c r="BE95" i="3"/>
  <c r="BE113" i="3"/>
  <c r="BE176" i="3"/>
  <c r="BE230" i="3"/>
  <c r="BE265" i="3"/>
  <c r="BE310" i="3"/>
  <c r="BE341" i="3"/>
  <c r="BE352" i="3"/>
  <c r="BE393" i="3"/>
  <c r="BE400" i="3"/>
  <c r="BE412" i="3"/>
  <c r="BE415" i="3"/>
  <c r="BE418" i="3"/>
  <c r="BE426" i="3"/>
  <c r="BE434" i="3"/>
  <c r="BE438" i="3"/>
  <c r="BE442" i="3"/>
  <c r="BE448" i="3"/>
  <c r="BE454" i="3"/>
  <c r="BE462" i="3"/>
  <c r="BE465" i="3"/>
  <c r="BE474" i="3"/>
  <c r="BE477" i="3"/>
  <c r="BE480" i="3"/>
  <c r="BE493" i="3"/>
  <c r="BE509" i="3"/>
  <c r="BE516" i="3"/>
  <c r="BE521" i="3"/>
  <c r="J55" i="2"/>
  <c r="BE88" i="2"/>
  <c r="BE90" i="2"/>
  <c r="BE96" i="2"/>
  <c r="BE101" i="2"/>
  <c r="BE104" i="2"/>
  <c r="BE112" i="2"/>
  <c r="BE115" i="2"/>
  <c r="BK100" i="2"/>
  <c r="J100" i="2"/>
  <c r="J62" i="2"/>
  <c r="BK103" i="2"/>
  <c r="J103" i="2" s="1"/>
  <c r="J63" i="2" s="1"/>
  <c r="BK109" i="2"/>
  <c r="J109" i="2" s="1"/>
  <c r="J65" i="2" s="1"/>
  <c r="E48" i="3"/>
  <c r="BE92" i="3"/>
  <c r="BE99" i="3"/>
  <c r="BE116" i="3"/>
  <c r="BE119" i="3"/>
  <c r="BE129" i="3"/>
  <c r="BE133" i="3"/>
  <c r="BE137" i="3"/>
  <c r="BE140" i="3"/>
  <c r="BE149" i="3"/>
  <c r="BE152" i="3"/>
  <c r="BE161" i="3"/>
  <c r="BE219" i="3"/>
  <c r="BE251" i="3"/>
  <c r="BE259" i="3"/>
  <c r="BE269" i="3"/>
  <c r="BE276" i="3"/>
  <c r="BE295" i="3"/>
  <c r="BE373" i="3"/>
  <c r="BE408" i="3"/>
  <c r="BE436" i="3"/>
  <c r="BE440" i="3"/>
  <c r="BE444" i="3"/>
  <c r="BE446" i="3"/>
  <c r="BE450" i="3"/>
  <c r="BE452" i="3"/>
  <c r="BE468" i="3"/>
  <c r="BE471" i="3"/>
  <c r="BE483" i="3"/>
  <c r="BE486" i="3"/>
  <c r="BE524" i="3"/>
  <c r="BE527" i="3"/>
  <c r="BE533" i="3"/>
  <c r="BE537" i="3"/>
  <c r="BE592" i="3"/>
  <c r="BK128" i="3"/>
  <c r="J128" i="3"/>
  <c r="J63" i="3"/>
  <c r="BK132" i="3"/>
  <c r="J132" i="3" s="1"/>
  <c r="J64" i="3" s="1"/>
  <c r="BK532" i="3"/>
  <c r="J532" i="3"/>
  <c r="J67" i="3" s="1"/>
  <c r="F35" i="2"/>
  <c r="BB55" i="1"/>
  <c r="F34" i="3"/>
  <c r="BA56" i="1" s="1"/>
  <c r="F37" i="3"/>
  <c r="BD56" i="1" s="1"/>
  <c r="J34" i="2"/>
  <c r="AW55" i="1" s="1"/>
  <c r="F35" i="3"/>
  <c r="BB56" i="1"/>
  <c r="F37" i="2"/>
  <c r="BD55" i="1" s="1"/>
  <c r="F34" i="2"/>
  <c r="BA55" i="1"/>
  <c r="F36" i="2"/>
  <c r="BC55" i="1" s="1"/>
  <c r="J34" i="3"/>
  <c r="AW56" i="1" s="1"/>
  <c r="F36" i="3"/>
  <c r="BC56" i="1" s="1"/>
  <c r="T90" i="3" l="1"/>
  <c r="T89" i="3" s="1"/>
  <c r="R90" i="3"/>
  <c r="R89" i="3" s="1"/>
  <c r="P90" i="3"/>
  <c r="P89" i="3" s="1"/>
  <c r="AU56" i="1" s="1"/>
  <c r="AU54" i="1" s="1"/>
  <c r="BK86" i="2"/>
  <c r="J86" i="2" s="1"/>
  <c r="J60" i="2" s="1"/>
  <c r="BK90" i="3"/>
  <c r="J90" i="3" s="1"/>
  <c r="J60" i="3" s="1"/>
  <c r="BK535" i="3"/>
  <c r="J535" i="3" s="1"/>
  <c r="J68" i="3" s="1"/>
  <c r="BA54" i="1"/>
  <c r="W30" i="1"/>
  <c r="F33" i="2"/>
  <c r="AZ55" i="1"/>
  <c r="BB54" i="1"/>
  <c r="AX54" i="1" s="1"/>
  <c r="J33" i="2"/>
  <c r="AV55" i="1" s="1"/>
  <c r="AT55" i="1" s="1"/>
  <c r="F33" i="3"/>
  <c r="AZ56" i="1" s="1"/>
  <c r="BD54" i="1"/>
  <c r="W33" i="1"/>
  <c r="BC54" i="1"/>
  <c r="W32" i="1"/>
  <c r="J33" i="3"/>
  <c r="AV56" i="1"/>
  <c r="AT56" i="1"/>
  <c r="BK85" i="2" l="1"/>
  <c r="J85" i="2" s="1"/>
  <c r="J59" i="2" s="1"/>
  <c r="BK89" i="3"/>
  <c r="J89" i="3"/>
  <c r="J59" i="3"/>
  <c r="AZ54" i="1"/>
  <c r="AV54" i="1" s="1"/>
  <c r="AK29" i="1" s="1"/>
  <c r="AW54" i="1"/>
  <c r="AK30" i="1" s="1"/>
  <c r="AY54" i="1"/>
  <c r="W31" i="1"/>
  <c r="W29" i="1" l="1"/>
  <c r="J30" i="2"/>
  <c r="AG55" i="1"/>
  <c r="AN55" i="1"/>
  <c r="J30" i="3"/>
  <c r="AG56" i="1" s="1"/>
  <c r="AN56" i="1" s="1"/>
  <c r="AT54" i="1"/>
  <c r="J39" i="2" l="1"/>
  <c r="J39" i="3"/>
  <c r="AG54" i="1"/>
  <c r="AK26" i="1" s="1"/>
  <c r="AK35" i="1" s="1"/>
  <c r="AN54" i="1" l="1"/>
</calcChain>
</file>

<file path=xl/sharedStrings.xml><?xml version="1.0" encoding="utf-8"?>
<sst xmlns="http://schemas.openxmlformats.org/spreadsheetml/2006/main" count="5890" uniqueCount="824">
  <si>
    <t>Export Komplet</t>
  </si>
  <si>
    <t>VZ</t>
  </si>
  <si>
    <t>2.0</t>
  </si>
  <si>
    <t/>
  </si>
  <si>
    <t>False</t>
  </si>
  <si>
    <t>{0bdae1ed-b0a0-40c7-aded-8b1b05c92e0b}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</si>
  <si>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</si>
  <si>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</si>
  <si>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</si>
  <si>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</si>
  <si>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</si>
  <si>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</si>
  <si>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</si>
  <si>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</si>
  <si>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</si>
  <si>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18NO05005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</si>
  <si>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</si>
  <si>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</si>
  <si>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Barrandovský most celková rekonstrukce, Praha 4 a 5</t>
  </si>
  <si>
    <t>KSO:</t>
  </si>
  <si>
    <t>CC-CZ:</t>
  </si>
  <si>
    <t>Místo:</t>
  </si>
  <si>
    <t>Praha</t>
  </si>
  <si>
    <t>Datum:</t>
  </si>
  <si>
    <t>4. 2. 2020</t>
  </si>
  <si>
    <t>Zadavatel:</t>
  </si>
  <si>
    <t>IČ:</t>
  </si>
  <si>
    <t>Hl. město Praha zastoupené TSK</t>
  </si>
  <si>
    <t>DIČ:</t>
  </si>
  <si>
    <t>Uchazeč:</t>
  </si>
  <si>
    <t>Vyplň údaj</t>
  </si>
  <si>
    <t>Projektant:</t>
  </si>
  <si>
    <t>NOVÁK &amp; PARTNER,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</si>
  <si>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</si>
  <si>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</si>
  <si>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</si>
  <si>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</si>
  <si>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</si>
  <si>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</si>
  <si>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</si>
  <si>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</si>
  <si>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</si>
  <si>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</si>
  <si>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</si>
  <si>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</si>
  <si>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</si>
  <si>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</si>
  <si>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</si>
  <si>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</si>
  <si>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</si>
  <si>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</si>
  <si>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</si>
  <si>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</si>
  <si>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</si>
  <si>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</si>
  <si>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</si>
  <si>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</si>
  <si>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</si>
  <si>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</si>
  <si>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</si>
  <si>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</si>
  <si>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</si>
  <si>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</si>
  <si>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</si>
  <si>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</si>
  <si>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</si>
  <si>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</si>
  <si>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</si>
  <si>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</si>
  <si>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</si>
  <si>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</si>
  <si>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</si>
  <si>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</si>
  <si>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</si>
  <si>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</si>
  <si>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</si>
  <si>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</si>
  <si>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</si>
  <si>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</si>
  <si>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VON</t>
  </si>
  <si>
    <t>1</t>
  </si>
  <si>
    <t>{829cf89f-5a2a-42be-9d15-72c9c8ff30d3}</t>
  </si>
  <si>
    <t>2</t>
  </si>
  <si>
    <t>SO 201</t>
  </si>
  <si>
    <t>Barrandovský most V031.1 a V031.2</t>
  </si>
  <si>
    <t>ING</t>
  </si>
  <si>
    <t>{ef29608f-0c1a-472a-bd12-ef654fe593da}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</si>
  <si>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</si>
  <si>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</si>
  <si>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</si>
  <si>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</si>
  <si>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</si>
  <si>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</si>
  <si>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</si>
  <si>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</si>
  <si>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</si>
  <si>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</si>
  <si>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</si>
  <si>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</si>
  <si>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</si>
  <si>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</si>
  <si>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</si>
  <si>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</si>
  <si>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</si>
  <si>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</si>
  <si>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</si>
  <si>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</si>
  <si>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</si>
  <si>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</si>
  <si>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</si>
  <si>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</si>
  <si>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</si>
  <si>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</si>
  <si>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</si>
  <si>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</si>
  <si>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</si>
  <si>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</si>
  <si>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</si>
  <si>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</si>
  <si>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</si>
  <si>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011503000.R</t>
  </si>
  <si>
    <t>Stavební průzkum - potapěčský průzkum před a po stavbě</t>
  </si>
  <si>
    <t>kpl</t>
  </si>
  <si>
    <t>1024</t>
  </si>
  <si>
    <t>273404979</t>
  </si>
  <si>
    <t>PP</t>
  </si>
  <si>
    <t>011514000.R</t>
  </si>
  <si>
    <t>Stavebně-statický průzkum</t>
  </si>
  <si>
    <t>449012495</t>
  </si>
  <si>
    <t>3</t>
  </si>
  <si>
    <t>012002000.R</t>
  </si>
  <si>
    <t>Geodetické práce</t>
  </si>
  <si>
    <t>-656224208</t>
  </si>
  <si>
    <t>4</t>
  </si>
  <si>
    <t>013244000.R</t>
  </si>
  <si>
    <t>Dokumentace RDS</t>
  </si>
  <si>
    <t>1049371076</t>
  </si>
  <si>
    <t>013254000.R</t>
  </si>
  <si>
    <t>Dokumentace skutečného provedení stavby</t>
  </si>
  <si>
    <t>-1312818020</t>
  </si>
  <si>
    <t>6</t>
  </si>
  <si>
    <t>013254001.R</t>
  </si>
  <si>
    <t>Provedení hlavní mostní prohlídky</t>
  </si>
  <si>
    <t>675906570</t>
  </si>
  <si>
    <t>VRN3</t>
  </si>
  <si>
    <t>Zařízení staveniště</t>
  </si>
  <si>
    <t>7</t>
  </si>
  <si>
    <t>030001000.R</t>
  </si>
  <si>
    <t>Zařízení staveniště vč oplocení</t>
  </si>
  <si>
    <t>1167593043</t>
  </si>
  <si>
    <t>VRN4</t>
  </si>
  <si>
    <t>Inženýrská činnost</t>
  </si>
  <si>
    <t>8</t>
  </si>
  <si>
    <t>043103000.R</t>
  </si>
  <si>
    <t>Zkoušky bez rozlišení</t>
  </si>
  <si>
    <t>-533940502</t>
  </si>
  <si>
    <t>VRN6</t>
  </si>
  <si>
    <t>Územní vlivy</t>
  </si>
  <si>
    <t>9</t>
  </si>
  <si>
    <t>060001000.R</t>
  </si>
  <si>
    <t>-1424438302</t>
  </si>
  <si>
    <t>VRN7</t>
  </si>
  <si>
    <t>Provozní vlivy</t>
  </si>
  <si>
    <t>10</t>
  </si>
  <si>
    <t>072103001.R1</t>
  </si>
  <si>
    <t>ks</t>
  </si>
  <si>
    <t>-19705556</t>
  </si>
  <si>
    <t>11</t>
  </si>
  <si>
    <t>072103001.R2</t>
  </si>
  <si>
    <t>dny</t>
  </si>
  <si>
    <t>-663598120</t>
  </si>
  <si>
    <t>VV</t>
  </si>
  <si>
    <t>5*30</t>
  </si>
  <si>
    <t>12</t>
  </si>
  <si>
    <t>072103001.R3</t>
  </si>
  <si>
    <t>Realizace DIO na mostě</t>
  </si>
  <si>
    <t>1893213602</t>
  </si>
  <si>
    <t>"P3" 4"dny"</t>
  </si>
  <si>
    <t>"P4" 4"dny"</t>
  </si>
  <si>
    <t>"P5" 4"dny"</t>
  </si>
  <si>
    <t>"P6" 4"dny"</t>
  </si>
  <si>
    <t>Součet</t>
  </si>
  <si>
    <t>SO 201 - Barrandovský most V031.1 a V031.2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</si>
  <si>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</si>
  <si>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</si>
  <si>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</si>
  <si>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</si>
  <si>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</si>
  <si>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</si>
  <si>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</si>
  <si>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</si>
  <si>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</si>
  <si>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</si>
  <si>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HSV</t>
  </si>
  <si>
    <t>Práce a dodávky HSV</t>
  </si>
  <si>
    <t>Zemní práce</t>
  </si>
  <si>
    <t>113107212</t>
  </si>
  <si>
    <t>Odstranění podkladu z kameniva těženého tl 200 mm strojně pl přes 200 m2</t>
  </si>
  <si>
    <t>m2</t>
  </si>
  <si>
    <t>CS ÚRS 2020 01</t>
  </si>
  <si>
    <t>-412121519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</si>
  <si>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</si>
  <si>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"ochrana stáv vozovky" 1366,00"m2"</t>
  </si>
  <si>
    <t>113311121</t>
  </si>
  <si>
    <t>Odstranění geotextilií v komunikacích</t>
  </si>
  <si>
    <t>-1487193181</t>
  </si>
  <si>
    <t>Odstranění geosyntetik s uložením na vzdálenost do 20 m nebo naložením na dopravní prostředek geotextilie</t>
  </si>
  <si>
    <t>"ochrana stáv vozovky" 2*1366,00"m2"</t>
  </si>
  <si>
    <t>Svislé a kompletní konstrukce</t>
  </si>
  <si>
    <t>334323418</t>
  </si>
  <si>
    <t>Mostní pilíře a sloupy ze ŽB C 30/37</t>
  </si>
  <si>
    <t>m3</t>
  </si>
  <si>
    <t>417715752</t>
  </si>
  <si>
    <t>Mostní pilíře a sloupy z betonu železového C 30/37</t>
  </si>
  <si>
    <t>Dobetonování</t>
  </si>
  <si>
    <t>Pilíř P2</t>
  </si>
  <si>
    <t>"P2-příčle - horní povrch" 19,44"m2"*0,20</t>
  </si>
  <si>
    <t>Pilíř P3</t>
  </si>
  <si>
    <t>"P3-příčle - horní povrch" 80,91"m2"*0,20</t>
  </si>
  <si>
    <t>Pilíř P4</t>
  </si>
  <si>
    <t>"P4-příčle - horní povrch" 68,10"m2"*0,20</t>
  </si>
  <si>
    <t>Pilíř P5</t>
  </si>
  <si>
    <t>"P5-příčle - horní povrch" 68,10"m2"*0,20</t>
  </si>
  <si>
    <t>Pilíř P6</t>
  </si>
  <si>
    <t>"P6-příčle - horní povrch" 80,91"m2"*0,20</t>
  </si>
  <si>
    <t>334353141.R</t>
  </si>
  <si>
    <t>Bednění stativ a příčníků z atypického bednění - zřízení</t>
  </si>
  <si>
    <t>-1258445946</t>
  </si>
  <si>
    <t>138,60"m2"</t>
  </si>
  <si>
    <t>334353241.R</t>
  </si>
  <si>
    <t>Bednění stativ a příčníků z atypického bednění - odstranění</t>
  </si>
  <si>
    <t>-1044238887</t>
  </si>
  <si>
    <t>334361412.R</t>
  </si>
  <si>
    <t>Výztuž opěr, prahů, křídel, pilířů, sloupů ze svařovaných sítí do 8 kg/m2</t>
  </si>
  <si>
    <t>t</t>
  </si>
  <si>
    <t>-538398872</t>
  </si>
  <si>
    <t>Výztuž betonářská mostních konstrukcí opěr, úložných prahů, křídel, závěrných zídek, bloků ložisek, pilířů a sloupů ze svařovaných sítí do 8 kg/m2</t>
  </si>
  <si>
    <t>2x KARI síť 10x100x100 12,35kg/m2</t>
  </si>
  <si>
    <t>"P2-příčle-horní povrch" 480,168"kg"/1000</t>
  </si>
  <si>
    <t>"P3-příčle-horní povrch" 1998,477"kg"/1000</t>
  </si>
  <si>
    <t>"P4-příčle-horní povrch" 1682,07"kg"/1000</t>
  </si>
  <si>
    <t>"P5-příčle-horní povrch" 1682,07"kg"/1000</t>
  </si>
  <si>
    <t>"P6-příčle-horní povrch" 1998,477"kg"/1000</t>
  </si>
  <si>
    <t>Komunikace pozemní</t>
  </si>
  <si>
    <t>564251111</t>
  </si>
  <si>
    <t>Podklad nebo podsyp ze štěrkopísku ŠP tl 150 mm</t>
  </si>
  <si>
    <t>2088621648</t>
  </si>
  <si>
    <t>Podklad nebo podsyp ze štěrkopísku ŠP s rozprostřením, vlhčením a zhutněním, po zhutnění tl. 150 mm</t>
  </si>
  <si>
    <t>Úpravy povrchů, podlahy a osazování výplní</t>
  </si>
  <si>
    <t>62663000.R</t>
  </si>
  <si>
    <t xml:space="preserve">Injektáž trhlin do 1mm, přesná specifikace dle dokumentace - kompletní provedení </t>
  </si>
  <si>
    <t>m</t>
  </si>
  <si>
    <t>1111736029</t>
  </si>
  <si>
    <t>80,00"m"</t>
  </si>
  <si>
    <t>Ostatní konstrukce a práce, bourání</t>
  </si>
  <si>
    <t>919726124</t>
  </si>
  <si>
    <t>Geotextilie pro ochranu, separaci a filtraci netkaná měrná hmotnost do 800 g/m2</t>
  </si>
  <si>
    <t>1145106349</t>
  </si>
  <si>
    <t>Geotextilie netkaná pro ochranu, separaci nebo filtraci měrná hmotnost přes 500 do 800 g/m2</t>
  </si>
  <si>
    <t>943121111.R1</t>
  </si>
  <si>
    <t>Lešení - kompletní provedení vč přesouvání lešení po stavbě - montáž</t>
  </si>
  <si>
    <t>-1804842062</t>
  </si>
  <si>
    <t>"Pilíř P2" (44,8*2+29,2*2)*4</t>
  </si>
  <si>
    <t>"Pilíř P3" 468,18*2+47,835*2+34,5*8</t>
  </si>
  <si>
    <t>"Pilíř P4" 473*2+54,81*2+29,3*8</t>
  </si>
  <si>
    <t>"Pilíř P5" 453*2+54,81*2+24*8</t>
  </si>
  <si>
    <t>"Pilíř P6" 461,3*2+51,25*2+25,37*8</t>
  </si>
  <si>
    <t>"Pilíř P9" 123,9*2+30,6*2+24,16*4</t>
  </si>
  <si>
    <t>943121111.R2</t>
  </si>
  <si>
    <t>Lešení - kompletní provedení vč přesouvání lešení po stavbě - demontáž</t>
  </si>
  <si>
    <t>1683800316</t>
  </si>
  <si>
    <t>"dle zřízení lešení" 6031,37"m2"</t>
  </si>
  <si>
    <t>943121111.R3</t>
  </si>
  <si>
    <t>Lešení - kompletní provedení vč přesouvání lešení po stavbě - pronájem</t>
  </si>
  <si>
    <t>m2/den</t>
  </si>
  <si>
    <t>1688977411</t>
  </si>
  <si>
    <t>"Pilíř P2" 592*4*30</t>
  </si>
  <si>
    <t>"Pilíř P3" 1308,03*5*30</t>
  </si>
  <si>
    <t>"Pilíř P4" 1290,02*3*30</t>
  </si>
  <si>
    <t>"Pilíř P5" 1207,62*3*30</t>
  </si>
  <si>
    <t>"Pilíř P6" 1228,06*3*30</t>
  </si>
  <si>
    <t>"Pilíř P9" 405,64*4*30</t>
  </si>
  <si>
    <t>13</t>
  </si>
  <si>
    <t>985112111.R</t>
  </si>
  <si>
    <t>Bourání ŽB kcí - bourání, odsekávání, frézování a pemrlování</t>
  </si>
  <si>
    <t>-950906926</t>
  </si>
  <si>
    <t>Bourání betonových kcí - bourání, odsekávání, frézování a pemrlování</t>
  </si>
  <si>
    <t>"P3-příčle - svislý povrch kraj" 15,71"m3"</t>
  </si>
  <si>
    <t>"P3-příčle - spodní povrch" 0,72"m3"</t>
  </si>
  <si>
    <t>"P4-příčle - svislý povrch kraj" 15,71"m3"</t>
  </si>
  <si>
    <t>"P4-příčle - spodní povrch" 0,72"m3"</t>
  </si>
  <si>
    <t>"P5-příčle - svislý povrch kraj" 15,71"m3"</t>
  </si>
  <si>
    <t>"P5-příčle - spodní povrch" 0,72"m3"</t>
  </si>
  <si>
    <t>"P6-příčle - svislý povrch kraj" 15,71"m3"</t>
  </si>
  <si>
    <t>"P6-příčle - spodní povrch" 0,72"m3"</t>
  </si>
  <si>
    <t>14</t>
  </si>
  <si>
    <t>985121122</t>
  </si>
  <si>
    <t>Tryskání degradovaného betonu stěn a rubu kleneb vodou pod tlakem do 1250 barů</t>
  </si>
  <si>
    <t>1597854512</t>
  </si>
  <si>
    <t>Tryskání degradovaného betonu stěn, rubu kleneb a podlah vodou pod tlakem přes 300 do 1 250 barů</t>
  </si>
  <si>
    <t>"P2-dřík nad vodou" 53,06"m2"</t>
  </si>
  <si>
    <t>"P2-příčle - horní povrch" 19,44"m2"</t>
  </si>
  <si>
    <t>"P2-příčle - svislý povrch střed" 181,28"m2"</t>
  </si>
  <si>
    <t>"P2-ložisková stěna - horní povrch" 4,73"m2"</t>
  </si>
  <si>
    <t>"P2-ložisková stěna - svislý povrch" 59,10"m2"</t>
  </si>
  <si>
    <t>"P3-dřík nad vodou" 152,64"m2"</t>
  </si>
  <si>
    <t>"P3-příčle - horní povrch" 80,91"m2"</t>
  </si>
  <si>
    <t>"P3-příčle - svislý povrch kraj" 31,40"m2"</t>
  </si>
  <si>
    <t>"P3-příčle - svislý povrch střed" 333,70"m2"</t>
  </si>
  <si>
    <t>"P3-ložisková stěna - horní povrch" 47,37"m2"</t>
  </si>
  <si>
    <t>"P3-ložisková stěna - svislý povrch" 237,32"m2"</t>
  </si>
  <si>
    <t>"P4-dřík nad vodou" 161,02"m2"</t>
  </si>
  <si>
    <t>"P4-příčle - horní povrch" 68,10"m2"</t>
  </si>
  <si>
    <t>"P4-příčle - svislý povrch kraj" 31,40"m2"</t>
  </si>
  <si>
    <t>"P4-příčle - svislý povrch střed" 320,70"m2"</t>
  </si>
  <si>
    <t>"P4-ložisková stěna - horní povrch" 46,97"m2"</t>
  </si>
  <si>
    <t>"P4-ložisková stěna - svislý povrch" 206,81"m2"</t>
  </si>
  <si>
    <t>"P5-dřík nad vodou" 161,02"m2"</t>
  </si>
  <si>
    <t>"P5-příčle - horní povrch" 68,10"m2"</t>
  </si>
  <si>
    <t>"P5-příčle - svislý povrch kraj" 31,40"m2"</t>
  </si>
  <si>
    <t>"P5-příčle - svislý povrch střed" 320,70"m2"</t>
  </si>
  <si>
    <t>"P5-ložisková stěna - horní povrch" 46,97"m2"</t>
  </si>
  <si>
    <t>"P5-ložisková stěna - svislý povrch" 163,95"m2"</t>
  </si>
  <si>
    <t>"P6-dřík nad vodou" 131,73"m2"</t>
  </si>
  <si>
    <t>"P6-příčle - horní povrch" 80,91"m2"</t>
  </si>
  <si>
    <t>"P6-příčle - svislý povrch kraj" 31,40"m2"</t>
  </si>
  <si>
    <t>"P6-příčle - svislý povrch střed" 353,70"m2"</t>
  </si>
  <si>
    <t>"P6-ložisková stěna - horní povrch" 46,97"m2"</t>
  </si>
  <si>
    <t>"P6-ložisková stěna - svislý povrch" 179,05"m2"</t>
  </si>
  <si>
    <t>Pilíř P9</t>
  </si>
  <si>
    <t>"P9-dřík nad vodou" 51,41"m2"</t>
  </si>
  <si>
    <t>"P9-příčle - horní povrch" 24,47"m2"</t>
  </si>
  <si>
    <t>"P9-příčle - svislý povrch střed" 135,49"m2"</t>
  </si>
  <si>
    <t>"P9-ložisková stěna - horní povrch" 19,88"m2"</t>
  </si>
  <si>
    <t>"P9-ložisková stěna - svislý povrch" 80,22"m2"</t>
  </si>
  <si>
    <t>985121122.R</t>
  </si>
  <si>
    <t>Tryskání degradovaného betonu stěn, rubu kleneb a podlah - práce pod vodou</t>
  </si>
  <si>
    <t>-1572279538</t>
  </si>
  <si>
    <t>"P4-dřík pod vodou" 77,60"m2"</t>
  </si>
  <si>
    <t>"P4-základ - svislý povrch" 145,73"m2"</t>
  </si>
  <si>
    <t>"P5-dřík pod vodou" 77,60"m2"</t>
  </si>
  <si>
    <t>"P5-základ - svislý povrch" 145,73"m2"</t>
  </si>
  <si>
    <t>"P6-dřík pod vodou" 20,91"m2"</t>
  </si>
  <si>
    <t>16</t>
  </si>
  <si>
    <t>985121222</t>
  </si>
  <si>
    <t>Tryskání degradovaného betonu líce kleneb vodou pod tlakem do 1250 barů</t>
  </si>
  <si>
    <t>-838169613</t>
  </si>
  <si>
    <t>Tryskání degradovaného betonu líce kleneb a podhledů vodou pod tlakem přes 300 do 1 250 barů</t>
  </si>
  <si>
    <t>"P2-příčle - spodní povrch" 30,99"m2"</t>
  </si>
  <si>
    <t>"P2-ložisková stěna - spodní povrch" 1,01"m2"</t>
  </si>
  <si>
    <t>"P3-příčle - spodní povrch" 66,72"m2"</t>
  </si>
  <si>
    <t>"P3-ložisková stěna - spodní povrch" 27,38"m2"</t>
  </si>
  <si>
    <t>"P4-příčle - spodní povrch" 58,81"m2"</t>
  </si>
  <si>
    <t>"P4-ložisková stěna - spodní povrch" 27,06"m2"</t>
  </si>
  <si>
    <t>"P5-příčle - spodní povrch" 58,80"m2"</t>
  </si>
  <si>
    <t>"P5-ložisková stěna - spodní povrch" 27,06"m2"</t>
  </si>
  <si>
    <t>"P6-příčle - spodní povrch" 66,72"m2"</t>
  </si>
  <si>
    <t>"P6-ložisková stěna - spodní povrch" 26,98"m2"</t>
  </si>
  <si>
    <t>"P9-příčle - spodní povrch" 20,21"m2"</t>
  </si>
  <si>
    <t>"P9-ložisková stěna - spodní povrch" 9,98"m2"</t>
  </si>
  <si>
    <t>17</t>
  </si>
  <si>
    <t>985131211</t>
  </si>
  <si>
    <t>Očištění ploch stěn, rubu kleneb a podlah sušeným křemičitým pískem</t>
  </si>
  <si>
    <t>1926399324</t>
  </si>
  <si>
    <t>Očištění ploch stěn, rubu kleneb a podlah tryskání pískem sušeným</t>
  </si>
  <si>
    <t>Sanace výztuže - předpoklad 50% plochy</t>
  </si>
  <si>
    <t>"dle stěrky bet ploch 5mm - stěny" 3408,50"m2" *0,5</t>
  </si>
  <si>
    <t>"dle stěrky bet ploch 5mm - podlah" 535,38"m2" *0,5</t>
  </si>
  <si>
    <t>"dle stěrky bet ploch 10mm - stěny" 64,408"m2" *0,5</t>
  </si>
  <si>
    <t>"dle stěrky bet ploch 50mm - stěny" 195,245"m2" *0,5</t>
  </si>
  <si>
    <t>18</t>
  </si>
  <si>
    <t>985131311</t>
  </si>
  <si>
    <t>Ruční dočištění ploch stěn, rubu kleneb a podlah ocelových kartáči</t>
  </si>
  <si>
    <t>1331754145</t>
  </si>
  <si>
    <t>Očištění ploch stěn, rubu kleneb a podlah ruční dočištění ocelovými kartáči</t>
  </si>
  <si>
    <t>"dle reprofilace stěn do 10mm" 64,408"m2"</t>
  </si>
  <si>
    <t>"dle reprofilace podlah do 10mm" 63,867"m2"</t>
  </si>
  <si>
    <t>"dle reprofilace stěn do 50mm" 208,794"m2"</t>
  </si>
  <si>
    <t>19</t>
  </si>
  <si>
    <t>985132211</t>
  </si>
  <si>
    <t>Očištění ploch líce kleneb a podhledů sušeným křemičitým pískem</t>
  </si>
  <si>
    <t>352790250</t>
  </si>
  <si>
    <t>Očištění ploch líce kleneb a podhledů tryskání pískem sušeným</t>
  </si>
  <si>
    <t>"dle stěrky bet ploch 5mm - podhledů" 421,72"m2" *0,50</t>
  </si>
  <si>
    <t>20</t>
  </si>
  <si>
    <t>985311111</t>
  </si>
  <si>
    <t>Reprofilace stěn cementovými sanačními maltami tl 10 mm</t>
  </si>
  <si>
    <t>1264482528</t>
  </si>
  <si>
    <t>Reprofilace betonu sanačními maltami na cementové bázi ručně stěn, tloušťky do 10 mm</t>
  </si>
  <si>
    <t>"P4-dřík nad vodou" 161,02"m2"*0,2</t>
  </si>
  <si>
    <t>"P5-dřík nad vodou" 161,02"m2"*0,2</t>
  </si>
  <si>
    <t>985311115</t>
  </si>
  <si>
    <t>Reprofilace stěn cementovými sanačními maltami tl 50 mm</t>
  </si>
  <si>
    <t>-792042322</t>
  </si>
  <si>
    <t>Reprofilace betonu sanačními maltami na cementové bázi ručně stěn, tloušťky přes 40 do 50 mm</t>
  </si>
  <si>
    <t>"P2-příčle - svislý povrch střed" 181,28"m2"*0,2</t>
  </si>
  <si>
    <t>"P3-příčle - svislý povrch kraj" 31,40"m2"*0,1</t>
  </si>
  <si>
    <t>"P3-příčle - svislý povrch střed" 333,70"m2"*0,1</t>
  </si>
  <si>
    <t>"P4-příčle - svislý povrch kraj" 31,40"m2"*0,1</t>
  </si>
  <si>
    <t>"P4-příčle - svislý povrch střed" 320,70"m2"*0,1</t>
  </si>
  <si>
    <t>"P5-příčle - svislý povrch kraj" 31,40"m2"*0,1</t>
  </si>
  <si>
    <t>"P5-příčle - svislý povrch střed" 320,70"m2"*0,1</t>
  </si>
  <si>
    <t>"P6-příčle - svislý povrch kraj" 31,40"m2"*0,1</t>
  </si>
  <si>
    <t>"P6-příčle - svislý povrch střed" 353,70"m2"*0,1</t>
  </si>
  <si>
    <t>"P9-příčle - svislý povrch střed" 135,49"m2"*0,2</t>
  </si>
  <si>
    <t>22</t>
  </si>
  <si>
    <t>985311311</t>
  </si>
  <si>
    <t>Reprofilace rubu kleneb a podlah cementovými sanačními maltami tl 10 mm</t>
  </si>
  <si>
    <t>-699552267</t>
  </si>
  <si>
    <t>Reprofilace betonu sanačními maltami na cementové bázi ručně rubu kleneb a podlah, tloušťky do 10 mm</t>
  </si>
  <si>
    <t>"P2-ložisková stěna - horní povrch" 4,73"m2"*0,3</t>
  </si>
  <si>
    <t>"P3-ložisková stěna - horní povrch" 47,37"m2"*0,3</t>
  </si>
  <si>
    <t>"P4-ložisková stěna - horní povrch" 46,97"m2"*0,3</t>
  </si>
  <si>
    <t>"P5-ložisková stěna - horní povrch" 46,97"m2"*0,3</t>
  </si>
  <si>
    <t>"P6-ložisková stěna - horní povrch" 46,97"m2"*0,3</t>
  </si>
  <si>
    <t>"P9-ložisková stěna - horní povrch" 19,88"m2"*0,3</t>
  </si>
  <si>
    <t>23</t>
  </si>
  <si>
    <t>985312114</t>
  </si>
  <si>
    <t>Stěrka k vyrovnání betonových ploch stěn tl 5 mm</t>
  </si>
  <si>
    <t>-499039647</t>
  </si>
  <si>
    <t>Stěrka k vyrovnání ploch reprofilovaného betonu stěn, tloušťky do 5 mm</t>
  </si>
  <si>
    <t>24</t>
  </si>
  <si>
    <t>985312114.R</t>
  </si>
  <si>
    <t>Stěrka k vyrovnání betonových ploch stěn tl 5 mm - práce pod vodou</t>
  </si>
  <si>
    <t>119643704</t>
  </si>
  <si>
    <t>Stěrka k vyrovnání ploch reprofilovaného betonu stěn, tloušťky do 5 mm - práce pod vodou</t>
  </si>
  <si>
    <t>25</t>
  </si>
  <si>
    <t>985312124</t>
  </si>
  <si>
    <t>Stěrka k vyrovnání betonových ploch líce kleneb a podhledů tl 5 mm</t>
  </si>
  <si>
    <t>-2081437555</t>
  </si>
  <si>
    <t>Stěrka k vyrovnání ploch reprofilovaného betonu líce kleneb a podhledů, tloušťky do 5 mm</t>
  </si>
  <si>
    <t>26</t>
  </si>
  <si>
    <t>985312134</t>
  </si>
  <si>
    <t>Stěrka k vyrovnání betonových ploch rubu kleneb a podlah tl 5 mm</t>
  </si>
  <si>
    <t>10959158</t>
  </si>
  <si>
    <t>Stěrka k vyrovnání ploch reprofilovaného betonu rubu kleneb a podlah, tloušťky do 5 mm</t>
  </si>
  <si>
    <t>27</t>
  </si>
  <si>
    <t>985312134.R</t>
  </si>
  <si>
    <t>Stěrka k vyrovnání betonových ploch rubu kleneb a podlah tl 5 mm - práce pod vodou</t>
  </si>
  <si>
    <t>202483630</t>
  </si>
  <si>
    <t>Stěrka k vyrovnání ploch reprofilovaného betonu rubu kleneb a podlah, tloušťky do 5 mm - práce pod vodou</t>
  </si>
  <si>
    <t>"P4-základ - horní povrch" 266,01"m2"</t>
  </si>
  <si>
    <t>"P5-základ - horní povrch" 266,01"m2"</t>
  </si>
  <si>
    <t>28</t>
  </si>
  <si>
    <t>985321211</t>
  </si>
  <si>
    <t>Ochranný nátěr výztuže na epoxidové bázi stěn, líce kleneb a podhledů 1 vrstva tl 1 mm</t>
  </si>
  <si>
    <t>-1277262385</t>
  </si>
  <si>
    <t>Ochranný nátěr betonářské výztuže 1 vrstva tloušťky 1 mm na epoxidové bázi stěn, líce kleneb a podhledů</t>
  </si>
  <si>
    <t>29</t>
  </si>
  <si>
    <t>985321212</t>
  </si>
  <si>
    <t>Ochranný nátěr výztuže na epoxidové bázi rubu kleneb a podlah 1 vrstva tl 1 mm</t>
  </si>
  <si>
    <t>1965900670</t>
  </si>
  <si>
    <t>Ochranný nátěr betonářské výztuže 1 vrstva tloušťky 1 mm na epoxidové bázi rubu kleneb</t>
  </si>
  <si>
    <t>30</t>
  </si>
  <si>
    <t>985323212</t>
  </si>
  <si>
    <t>Spojovací můstek reprofilovaného betonu na epoxidové bázi tl 2 mm</t>
  </si>
  <si>
    <t>-193569616</t>
  </si>
  <si>
    <t>Spojovací můstek reprofilovaného betonu na epoxidové bázi, tloušťky 2 mm</t>
  </si>
  <si>
    <t>"dle otryskání" (4561,13-176,11)"m2</t>
  </si>
  <si>
    <t>31</t>
  </si>
  <si>
    <t>985324111</t>
  </si>
  <si>
    <t>Impregnační nátěr betonu dvojnásobný (OS-A)</t>
  </si>
  <si>
    <t>-127248695</t>
  </si>
  <si>
    <t>Ochranný nátěr betonu na bázi silanu impregnační dvojnásobný (OS-A)</t>
  </si>
  <si>
    <t>"dle protikarbonatačního nátěru" 4385,040"m2"</t>
  </si>
  <si>
    <t>32</t>
  </si>
  <si>
    <t>985331212</t>
  </si>
  <si>
    <t>Dodatečné vlepování betonářské výztuže D 10 mm do chemické malty včetně vyvrtání otvoru</t>
  </si>
  <si>
    <t>-173844593</t>
  </si>
  <si>
    <t>Dodatečné vlepování betonářské výztuže včetně vyvrtání a vyčištění otvoru chemickou maltou průměr výztuže 10 mm</t>
  </si>
  <si>
    <t>"P2-příčle-horní povrch" 11,664"m"</t>
  </si>
  <si>
    <t>"P3-příčle-horní povrch" 48,546"m"</t>
  </si>
  <si>
    <t>"P4-příčle-horní povrch" 40,86"m"</t>
  </si>
  <si>
    <t>"P5-příčle-horní povrch" 40,86"m"</t>
  </si>
  <si>
    <t>"P6-příčle-horní povrch" 48,546"m"</t>
  </si>
  <si>
    <t>33</t>
  </si>
  <si>
    <t>M</t>
  </si>
  <si>
    <t>13021012</t>
  </si>
  <si>
    <t>tyč ocelová žebírková jakost BSt 500S výztuž do betonu D 10mm</t>
  </si>
  <si>
    <t>-1670921110</t>
  </si>
  <si>
    <t>"P2-příčle-horní povrch" 38,57"kg"/1000</t>
  </si>
  <si>
    <t>"P3-příčle-horní povrch" 160,53"kg"/1000</t>
  </si>
  <si>
    <t>"P4-příčle-horní povrch" 135,11"kg"/1000</t>
  </si>
  <si>
    <t>"P5-příčle-horní povrch" 135,11"kg"/1000</t>
  </si>
  <si>
    <t>"P6-příčle-horní povrch" 160,53"kg"/1000</t>
  </si>
  <si>
    <t>34</t>
  </si>
  <si>
    <t>999900001.01</t>
  </si>
  <si>
    <t>Ponton - zřízení pracovní plošiny a plošiny pro lešení u P3</t>
  </si>
  <si>
    <t>599241289</t>
  </si>
  <si>
    <t>35</t>
  </si>
  <si>
    <t>999900001.02</t>
  </si>
  <si>
    <t>Ponton - zřízení pracovní plošiny a plošiny pro lešení  u P4</t>
  </si>
  <si>
    <t>-2078731257</t>
  </si>
  <si>
    <t>Ponton - zřízení pracovní plošiny a plošiny pro lešení u P4</t>
  </si>
  <si>
    <t>36</t>
  </si>
  <si>
    <t>999900001.03</t>
  </si>
  <si>
    <t>Ponton - zřízení pracovní plošiny a plošiny pro lešení u P5</t>
  </si>
  <si>
    <t>1272959599</t>
  </si>
  <si>
    <t>37</t>
  </si>
  <si>
    <t>999900001.04</t>
  </si>
  <si>
    <t>Ponton - zřízení pracovní plošiny a plošiny pro lešení u P6</t>
  </si>
  <si>
    <t>1869770129</t>
  </si>
  <si>
    <t>38</t>
  </si>
  <si>
    <t>999900001.05</t>
  </si>
  <si>
    <t>Ponton - zřízení pracovní plošiny a plošiny pro lešení u P9</t>
  </si>
  <si>
    <t>669766030</t>
  </si>
  <si>
    <t>39</t>
  </si>
  <si>
    <t>999900001.06</t>
  </si>
  <si>
    <t>Ponton - odstranění pracovní plošiny a plošiny pro lešení u P3</t>
  </si>
  <si>
    <t>-113164576</t>
  </si>
  <si>
    <t>40</t>
  </si>
  <si>
    <t>999900001.07</t>
  </si>
  <si>
    <t>Ponton - odstranění pracovní plošiny a plošiny pro lešení u P4</t>
  </si>
  <si>
    <t>-1241133106</t>
  </si>
  <si>
    <t>41</t>
  </si>
  <si>
    <t>999900001.08</t>
  </si>
  <si>
    <t>Ponton - odstranění pracovní plošiny a plošiny pro lešení u P5</t>
  </si>
  <si>
    <t>-866339412</t>
  </si>
  <si>
    <t>42</t>
  </si>
  <si>
    <t>999900001.09</t>
  </si>
  <si>
    <t>Ponton - odstranění pracovní plošiny a plošiny pro lešení u P6</t>
  </si>
  <si>
    <t>-680711028</t>
  </si>
  <si>
    <t>43</t>
  </si>
  <si>
    <t>999900001.10</t>
  </si>
  <si>
    <t>Ponton - odstranění pracovní plošiny a plošiny pro lešení u P9</t>
  </si>
  <si>
    <t>1302979490</t>
  </si>
  <si>
    <t>44</t>
  </si>
  <si>
    <t>999900001.11</t>
  </si>
  <si>
    <t>Ponton - pronájem</t>
  </si>
  <si>
    <t>ks/den</t>
  </si>
  <si>
    <t>-852561767</t>
  </si>
  <si>
    <t>"P3" 1*6*30</t>
  </si>
  <si>
    <t>"P4" 2*4*30</t>
  </si>
  <si>
    <t>"P5" 2*4*30</t>
  </si>
  <si>
    <t>"P6" 1*6*30</t>
  </si>
  <si>
    <t>"P9" 1*5*30</t>
  </si>
  <si>
    <t>45</t>
  </si>
  <si>
    <t>999900002.01</t>
  </si>
  <si>
    <t>Doprava materiálu po vodě - zajištění přístupu k pilíři č.3</t>
  </si>
  <si>
    <t>337810563</t>
  </si>
  <si>
    <t>6*30</t>
  </si>
  <si>
    <t>46</t>
  </si>
  <si>
    <t>999900002.02</t>
  </si>
  <si>
    <t>Doprava materiálu po vodě - zajištění přístupu k pilíři č.4</t>
  </si>
  <si>
    <t>387856758</t>
  </si>
  <si>
    <t>4*30</t>
  </si>
  <si>
    <t>47</t>
  </si>
  <si>
    <t>999900002.03</t>
  </si>
  <si>
    <t>Doprava materiálu po vodě - zajištění přístupu k pilíři č.5</t>
  </si>
  <si>
    <t>-1863957195</t>
  </si>
  <si>
    <t>48</t>
  </si>
  <si>
    <t>999900002.04</t>
  </si>
  <si>
    <t>Doprava materiálu po vodě - zajištění přístupu k pilíři č.6</t>
  </si>
  <si>
    <t>-617022591</t>
  </si>
  <si>
    <t>49</t>
  </si>
  <si>
    <t>999900002.05</t>
  </si>
  <si>
    <t>Doprava materiálu po vodě - zajištění přístupu k pilíři č.9</t>
  </si>
  <si>
    <t>-472005326</t>
  </si>
  <si>
    <t>50</t>
  </si>
  <si>
    <t>999900003</t>
  </si>
  <si>
    <t>Doprava vybouraných hmot od místa demolice až k mezideponii (svislý a vodorovný přesun) - kompletní provedení</t>
  </si>
  <si>
    <t>771413965</t>
  </si>
  <si>
    <t>65,72*2,50</t>
  </si>
  <si>
    <t>51</t>
  </si>
  <si>
    <t>999900004.01</t>
  </si>
  <si>
    <t>D+M kotevních ok pro lodě na pilířích P4+P5 - montáž ok pro lodě</t>
  </si>
  <si>
    <t>62636757</t>
  </si>
  <si>
    <t>52</t>
  </si>
  <si>
    <t>999900004.02</t>
  </si>
  <si>
    <t>D+M kotevních ok pro lodě na pilířích P4+P5 - výroba a dodávka ok pro lodě</t>
  </si>
  <si>
    <t>-1992823418</t>
  </si>
  <si>
    <t>53</t>
  </si>
  <si>
    <t>999900005</t>
  </si>
  <si>
    <t>Sanace kotev výztuže na pilířích P3+P4+P5+P6 - kompletní provedení</t>
  </si>
  <si>
    <t>4369545</t>
  </si>
  <si>
    <t>"Pilíř P3" 12*5+12*5+12*2</t>
  </si>
  <si>
    <t>"Pilíř P4" 12*5+12*5</t>
  </si>
  <si>
    <t>"Pilíř P5" 12*5+12*5+12*2</t>
  </si>
  <si>
    <t>"Pilíř P6" 12*5+12*5+12*2</t>
  </si>
  <si>
    <t>54</t>
  </si>
  <si>
    <t>999900007</t>
  </si>
  <si>
    <t>Dobetonovávka kotevních oblastí - zabetonování kotevní oblasti (přesná specifikace dle dokumentace) - kompletní provedení vč bednění</t>
  </si>
  <si>
    <t>-1163176334</t>
  </si>
  <si>
    <t>997</t>
  </si>
  <si>
    <t>Přesun sutě</t>
  </si>
  <si>
    <t>55</t>
  </si>
  <si>
    <t>997013511.R</t>
  </si>
  <si>
    <t>Odvoz suti a vybouraných hmot z meziskládky na skládku s naložením a se složením do vzdálenosti dle možností uchazeče</t>
  </si>
  <si>
    <t>-1824212411</t>
  </si>
  <si>
    <t>Odvoz suti a vybouraných hmot z meziskládky na skládku s naložením a se složením, do vzdálenosti dle možností uchazeče</t>
  </si>
  <si>
    <t>"bourání ŽB" 164,30"t"</t>
  </si>
  <si>
    <t>"z otryskání bet kcí"  67,93"t"</t>
  </si>
  <si>
    <t>"z tryskání křem pískem" (100,885+10,121)"t"</t>
  </si>
  <si>
    <t>"geotextílie" 2,186"t"</t>
  </si>
  <si>
    <t>56</t>
  </si>
  <si>
    <t>997013602</t>
  </si>
  <si>
    <t>Poplatek za uložení na skládce (skládkovné) stavebního odpadu železobetonového kód odpadu 17 01 01</t>
  </si>
  <si>
    <t>-1037498598</t>
  </si>
  <si>
    <t>Poplatek za uložení stavebního odpadu na skládce (skládkovné) z armovaného betonu zatříděného do Katalogu odpadů pod kódem 17 01 01</t>
  </si>
  <si>
    <t>57</t>
  </si>
  <si>
    <t>997013631</t>
  </si>
  <si>
    <t>Poplatek za uložení na skládce (skládkovné) stavebního odpadu směsného kód odpadu 17 09 04</t>
  </si>
  <si>
    <t>1057458007</t>
  </si>
  <si>
    <t>Poplatek za uložení stavebního odpadu na skládce (skládkovné) směsného stavebního a demoličního zatříděného do Katalogu odpadů pod kódem 17 09 04</t>
  </si>
  <si>
    <t>58</t>
  </si>
  <si>
    <t>997221551.R</t>
  </si>
  <si>
    <t>Vodorovná doprava suti ze sypkých materiálů do vzdálenosti dle možností uchazeče</t>
  </si>
  <si>
    <t>67367965</t>
  </si>
  <si>
    <t>Vodorovná doprava suti bez naložení, ale se složením a s hrubým urovnáním ze sypkých materiálů, do vzdálenosti dle možností uchazeče</t>
  </si>
  <si>
    <t>"ŠP" 409,80"t"</t>
  </si>
  <si>
    <t>59</t>
  </si>
  <si>
    <t>997221655</t>
  </si>
  <si>
    <t>Poplatek za uložení na skládce (skládkovné) zeminy a kamení kód odpadu 17 05 04</t>
  </si>
  <si>
    <t>-89974222</t>
  </si>
  <si>
    <t>Poplatek za uložení stavebního odpadu na skládce (skládkovné) zeminy a kamení zatříděného do Katalogu odpadů pod kódem 17 05 04</t>
  </si>
  <si>
    <t>998</t>
  </si>
  <si>
    <t>Přesun hmot</t>
  </si>
  <si>
    <t>60</t>
  </si>
  <si>
    <t>998212111</t>
  </si>
  <si>
    <t>Přesun hmot pro mosty zděné, monolitické betonové nebo ocelové v do 20 m</t>
  </si>
  <si>
    <t>-1094678544</t>
  </si>
  <si>
    <t>Přesun hmot pro mosty zděné, betonové monolitické, spřažené ocelobetonové nebo kovové vodorovná dopravní vzdálenost do 100 m výška mostu do 20 m</t>
  </si>
  <si>
    <t>PSV</t>
  </si>
  <si>
    <t>Práce a dodávky PSV</t>
  </si>
  <si>
    <t>783</t>
  </si>
  <si>
    <t>Dokončovací práce - nátěry</t>
  </si>
  <si>
    <t>61</t>
  </si>
  <si>
    <t>783836401.R</t>
  </si>
  <si>
    <t>Ochranný protikarbonatační epoxidový nátěr</t>
  </si>
  <si>
    <t>-688795327</t>
  </si>
  <si>
    <t>Ochranný protikarbonatační nátěr epoxidový</t>
  </si>
  <si>
    <t>62</t>
  </si>
  <si>
    <t>783846503</t>
  </si>
  <si>
    <t>Antigraffiti nátěr trvalý do 100 cyklů odstranění graffiti hladkých betonových povrchů</t>
  </si>
  <si>
    <t>1863421759</t>
  </si>
  <si>
    <t>Antigraffiti preventivní nátěr omítek hladkých betonových povrchů trvalý pro opakované odstraňování graffiti v počtu do 100 cyklů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</si>
  <si>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</si>
  <si>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</si>
  <si>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</si>
  <si>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</si>
  <si>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</si>
  <si>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</si>
  <si>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</si>
  <si>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</si>
  <si>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</si>
  <si>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</si>
  <si>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</si>
  <si>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</si>
  <si>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</si>
  <si>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</si>
  <si>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</si>
  <si>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</si>
  <si>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</si>
  <si>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</si>
  <si>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</si>
  <si>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</si>
  <si>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</si>
  <si>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</si>
  <si>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</si>
  <si>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</si>
  <si>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</si>
  <si>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</si>
  <si>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</si>
  <si>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</si>
  <si>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</si>
  <si>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</si>
  <si>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</si>
  <si>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</si>
  <si>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</si>
  <si>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</si>
  <si>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</si>
  <si>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</si>
  <si>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</si>
  <si>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</si>
  <si>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</si>
  <si>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</si>
  <si>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</si>
  <si>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</si>
  <si>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</si>
  <si>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</si>
  <si>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</si>
  <si>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</si>
  <si>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</si>
  <si>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</si>
  <si>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</si>
  <si>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</si>
  <si>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</si>
  <si>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</si>
  <si>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</si>
  <si>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</si>
  <si>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</si>
  <si>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</si>
  <si>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</si>
  <si>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</si>
  <si>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</si>
  <si>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</si>
  <si>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</si>
  <si>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</si>
  <si>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</si>
  <si>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</si>
  <si>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</si>
  <si>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</si>
  <si>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</si>
  <si>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</si>
  <si>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</si>
  <si>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</si>
  <si>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</si>
  <si>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</si>
  <si>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</si>
  <si>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</si>
  <si>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</si>
  <si>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</si>
  <si>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</si>
  <si>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</si>
  <si>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</si>
  <si>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</si>
  <si>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</si>
  <si>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</si>
  <si>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</si>
  <si>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</si>
  <si>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</si>
  <si>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</si>
  <si>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</si>
  <si>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</si>
  <si>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</si>
  <si>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</si>
  <si>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</si>
  <si>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</si>
  <si>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</si>
  <si>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</si>
  <si>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</si>
  <si>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</si>
  <si>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</si>
  <si>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</si>
  <si>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</si>
  <si>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</si>
  <si>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</si>
  <si>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</si>
  <si>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</si>
  <si>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</si>
  <si>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</si>
  <si>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</si>
  <si>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</si>
  <si>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</si>
  <si>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</si>
  <si>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</si>
  <si>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</si>
  <si>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</si>
  <si>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</si>
  <si>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</si>
  <si>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</si>
  <si>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</si>
  <si>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</si>
  <si>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</si>
  <si>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</si>
  <si>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</si>
  <si>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</si>
  <si>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</si>
  <si>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</si>
  <si>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</si>
  <si>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</si>
  <si>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</si>
  <si>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</si>
  <si>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</si>
  <si>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</si>
  <si>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</si>
  <si>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</si>
  <si>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</si>
  <si>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</si>
  <si>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</si>
  <si>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</si>
  <si>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</si>
  <si>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</si>
  <si>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</si>
  <si>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</si>
  <si>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</si>
  <si>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</si>
  <si>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</si>
  <si>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</si>
  <si>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</si>
  <si>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</si>
  <si>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</si>
  <si>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</si>
  <si>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</si>
  <si>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</si>
  <si>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</si>
  <si>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</si>
  <si>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</si>
  <si>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</si>
  <si>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</si>
  <si>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</si>
  <si>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</si>
  <si>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</si>
  <si>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</si>
  <si>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</si>
  <si>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</si>
  <si>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</si>
  <si>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</si>
  <si>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</si>
  <si>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</si>
  <si>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</si>
  <si>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</si>
  <si>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</si>
  <si>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</si>
  <si>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</si>
  <si>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</si>
  <si>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</si>
  <si>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</si>
  <si>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</si>
  <si>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</si>
  <si>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</si>
  <si>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</si>
  <si>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</si>
  <si>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</si>
  <si>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</si>
  <si>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</si>
  <si>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</si>
  <si>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</si>
  <si>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</si>
  <si>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</si>
  <si>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Zpracování projektu DIO</t>
  </si>
  <si>
    <t>Realizace DIO Modřanská</t>
  </si>
  <si>
    <t>Realizace DIO Modřanská - viz situace DIO Modřanská</t>
  </si>
  <si>
    <t>Realizace DIO na mostě  - krátkodobá uzavírka pruhu při betonáži spádových betonů a kotevních oblastí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</si>
</sst>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 applyProtection="1">
      <alignment vertical="center"/>
      <protection locked="0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 applyProtection="1">
      <alignment horizontal="center" vertical="center" wrapText="1"/>
      <protection locked="0"/>
    </xf>
    <xf numFmtId="0" fontId="21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3" xfId="0" applyNumberFormat="1" applyFont="1" applyBorder="1" applyAlignment="1"/>
    <xf numFmtId="166" fontId="31" fillId="0" borderId="14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3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22" fillId="3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3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5" fillId="3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 x14ac:dyDescent="0.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" customHeight="1" x14ac:dyDescent="0.2">
      <c r="AR2" s="321" t="s">
        <v>6</v>
      </c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8" t="s">
        <v>7</v>
      </c>
      <c r="BT2" s="18" t="s">
        <v>8</v>
      </c>
    </row>
    <row r="3" spans="1:74" s="1" customFormat="1" ht="6.9" customHeight="1" x14ac:dyDescent="0.2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1:74" s="1" customFormat="1" ht="24.9" customHeight="1" x14ac:dyDescent="0.2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1:74" s="1" customFormat="1" ht="12" customHeight="1" x14ac:dyDescent="0.2">
      <c r="B5" s="21"/>
      <c r="D5" s="25" t="s">
        <v>14</v>
      </c>
      <c r="K5" s="287" t="s">
        <v>15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R5" s="21"/>
      <c r="BE5" s="284" t="s">
        <v>16</v>
      </c>
      <c r="BS5" s="18" t="s">
        <v>7</v>
      </c>
    </row>
    <row r="6" spans="1:74" s="1" customFormat="1" ht="36.9" customHeight="1" x14ac:dyDescent="0.2">
      <c r="B6" s="21"/>
      <c r="D6" s="27" t="s">
        <v>17</v>
      </c>
      <c r="K6" s="289" t="s">
        <v>18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R6" s="21"/>
      <c r="BE6" s="285"/>
      <c r="BS6" s="18" t="s">
        <v>7</v>
      </c>
    </row>
    <row r="7" spans="1:74" s="1" customFormat="1" ht="12" customHeight="1" x14ac:dyDescent="0.2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85"/>
      <c r="BS7" s="18" t="s">
        <v>7</v>
      </c>
    </row>
    <row r="8" spans="1:74" s="1" customFormat="1" ht="12" customHeight="1" x14ac:dyDescent="0.2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85"/>
      <c r="BS8" s="18" t="s">
        <v>7</v>
      </c>
    </row>
    <row r="9" spans="1:74" s="1" customFormat="1" ht="14.4" customHeight="1" x14ac:dyDescent="0.2">
      <c r="B9" s="21"/>
      <c r="AR9" s="21"/>
      <c r="BE9" s="285"/>
      <c r="BS9" s="18" t="s">
        <v>7</v>
      </c>
    </row>
    <row r="10" spans="1:74" s="1" customFormat="1" ht="12" customHeight="1" x14ac:dyDescent="0.2">
      <c r="B10" s="21"/>
      <c r="D10" s="28" t="s">
        <v>25</v>
      </c>
      <c r="AK10" s="28" t="s">
        <v>26</v>
      </c>
      <c r="AN10" s="26" t="s">
        <v>3</v>
      </c>
      <c r="AR10" s="21"/>
      <c r="BE10" s="285"/>
      <c r="BS10" s="18" t="s">
        <v>7</v>
      </c>
    </row>
    <row r="11" spans="1:74" s="1" customFormat="1" ht="18.45" customHeight="1" x14ac:dyDescent="0.2">
      <c r="B11" s="21"/>
      <c r="E11" s="26" t="s">
        <v>27</v>
      </c>
      <c r="AK11" s="28" t="s">
        <v>28</v>
      </c>
      <c r="AN11" s="26" t="s">
        <v>3</v>
      </c>
      <c r="AR11" s="21"/>
      <c r="BE11" s="285"/>
      <c r="BS11" s="18" t="s">
        <v>7</v>
      </c>
    </row>
    <row r="12" spans="1:74" s="1" customFormat="1" ht="6.9" customHeight="1" x14ac:dyDescent="0.2">
      <c r="B12" s="21"/>
      <c r="AR12" s="21"/>
      <c r="BE12" s="285"/>
      <c r="BS12" s="18" t="s">
        <v>7</v>
      </c>
    </row>
    <row r="13" spans="1:74" s="1" customFormat="1" ht="12" customHeight="1" x14ac:dyDescent="0.2">
      <c r="B13" s="21"/>
      <c r="D13" s="28" t="s">
        <v>29</v>
      </c>
      <c r="AK13" s="28" t="s">
        <v>26</v>
      </c>
      <c r="AN13" s="30" t="s">
        <v>30</v>
      </c>
      <c r="AR13" s="21"/>
      <c r="BE13" s="285"/>
      <c r="BS13" s="18" t="s">
        <v>7</v>
      </c>
    </row>
    <row r="14" spans="1:74" ht="13.2" x14ac:dyDescent="0.2">
      <c r="B14" s="21"/>
      <c r="E14" s="290" t="s">
        <v>30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8" t="s">
        <v>28</v>
      </c>
      <c r="AN14" s="30" t="s">
        <v>30</v>
      </c>
      <c r="AR14" s="21"/>
      <c r="BE14" s="285"/>
      <c r="BS14" s="18" t="s">
        <v>7</v>
      </c>
    </row>
    <row r="15" spans="1:74" s="1" customFormat="1" ht="6.9" customHeight="1" x14ac:dyDescent="0.2">
      <c r="B15" s="21"/>
      <c r="AR15" s="21"/>
      <c r="BE15" s="285"/>
      <c r="BS15" s="18" t="s">
        <v>4</v>
      </c>
    </row>
    <row r="16" spans="1:74" s="1" customFormat="1" ht="12" customHeight="1" x14ac:dyDescent="0.2">
      <c r="B16" s="21"/>
      <c r="D16" s="28" t="s">
        <v>31</v>
      </c>
      <c r="AK16" s="28" t="s">
        <v>26</v>
      </c>
      <c r="AN16" s="26" t="s">
        <v>3</v>
      </c>
      <c r="AR16" s="21"/>
      <c r="BE16" s="285"/>
      <c r="BS16" s="18" t="s">
        <v>4</v>
      </c>
    </row>
    <row r="17" spans="1:71" s="1" customFormat="1" ht="18.45" customHeight="1" x14ac:dyDescent="0.2">
      <c r="B17" s="21"/>
      <c r="E17" s="26" t="s">
        <v>32</v>
      </c>
      <c r="AK17" s="28" t="s">
        <v>28</v>
      </c>
      <c r="AN17" s="26" t="s">
        <v>3</v>
      </c>
      <c r="AR17" s="21"/>
      <c r="BE17" s="285"/>
      <c r="BS17" s="18" t="s">
        <v>33</v>
      </c>
    </row>
    <row r="18" spans="1:71" s="1" customFormat="1" ht="6.9" customHeight="1" x14ac:dyDescent="0.2">
      <c r="B18" s="21"/>
      <c r="AR18" s="21"/>
      <c r="BE18" s="285"/>
      <c r="BS18" s="18" t="s">
        <v>7</v>
      </c>
    </row>
    <row r="19" spans="1:71" s="1" customFormat="1" ht="12" customHeight="1" x14ac:dyDescent="0.2">
      <c r="B19" s="21"/>
      <c r="D19" s="28" t="s">
        <v>34</v>
      </c>
      <c r="AK19" s="28" t="s">
        <v>26</v>
      </c>
      <c r="AN19" s="26" t="s">
        <v>3</v>
      </c>
      <c r="AR19" s="21"/>
      <c r="BE19" s="285"/>
      <c r="BS19" s="18" t="s">
        <v>7</v>
      </c>
    </row>
    <row r="20" spans="1:71" s="1" customFormat="1" ht="18.45" customHeight="1" x14ac:dyDescent="0.2">
      <c r="B20" s="21"/>
      <c r="E20" s="26" t="s">
        <v>35</v>
      </c>
      <c r="AK20" s="28" t="s">
        <v>28</v>
      </c>
      <c r="AN20" s="26" t="s">
        <v>3</v>
      </c>
      <c r="AR20" s="21"/>
      <c r="BE20" s="285"/>
      <c r="BS20" s="18" t="s">
        <v>33</v>
      </c>
    </row>
    <row r="21" spans="1:71" s="1" customFormat="1" ht="6.9" customHeight="1" x14ac:dyDescent="0.2">
      <c r="B21" s="21"/>
      <c r="AR21" s="21"/>
      <c r="BE21" s="285"/>
    </row>
    <row r="22" spans="1:71" s="1" customFormat="1" ht="12" customHeight="1" x14ac:dyDescent="0.2">
      <c r="B22" s="21"/>
      <c r="D22" s="28" t="s">
        <v>36</v>
      </c>
      <c r="AR22" s="21"/>
      <c r="BE22" s="285"/>
    </row>
    <row r="23" spans="1:71" s="1" customFormat="1" ht="47.25" customHeight="1" x14ac:dyDescent="0.2">
      <c r="B23" s="21"/>
      <c r="E23" s="292" t="s">
        <v>37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R23" s="21"/>
      <c r="BE23" s="285"/>
    </row>
    <row r="24" spans="1:71" s="1" customFormat="1" ht="6.9" customHeight="1" x14ac:dyDescent="0.2">
      <c r="B24" s="21"/>
      <c r="AR24" s="21"/>
      <c r="BE24" s="285"/>
    </row>
    <row r="25" spans="1:71" s="1" customFormat="1" ht="6.9" customHeight="1" x14ac:dyDescent="0.2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5"/>
    </row>
    <row r="26" spans="1:71" s="2" customFormat="1" ht="25.95" customHeight="1" x14ac:dyDescent="0.2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3">
        <f>ROUND(AG54,2)</f>
        <v>0</v>
      </c>
      <c r="AL26" s="294"/>
      <c r="AM26" s="294"/>
      <c r="AN26" s="294"/>
      <c r="AO26" s="294"/>
      <c r="AP26" s="33"/>
      <c r="AQ26" s="33"/>
      <c r="AR26" s="34"/>
      <c r="BE26" s="285"/>
    </row>
    <row r="27" spans="1:71" s="2" customFormat="1" ht="6.9" customHeight="1" x14ac:dyDescent="0.2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85"/>
    </row>
    <row r="28" spans="1:71" s="2" customFormat="1" ht="13.2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95" t="s">
        <v>39</v>
      </c>
      <c r="M28" s="295"/>
      <c r="N28" s="295"/>
      <c r="O28" s="295"/>
      <c r="P28" s="295"/>
      <c r="Q28" s="33"/>
      <c r="R28" s="33"/>
      <c r="S28" s="33"/>
      <c r="T28" s="33"/>
      <c r="U28" s="33"/>
      <c r="V28" s="33"/>
      <c r="W28" s="295" t="s">
        <v>40</v>
      </c>
      <c r="X28" s="295"/>
      <c r="Y28" s="295"/>
      <c r="Z28" s="295"/>
      <c r="AA28" s="295"/>
      <c r="AB28" s="295"/>
      <c r="AC28" s="295"/>
      <c r="AD28" s="295"/>
      <c r="AE28" s="295"/>
      <c r="AF28" s="33"/>
      <c r="AG28" s="33"/>
      <c r="AH28" s="33"/>
      <c r="AI28" s="33"/>
      <c r="AJ28" s="33"/>
      <c r="AK28" s="295" t="s">
        <v>41</v>
      </c>
      <c r="AL28" s="295"/>
      <c r="AM28" s="295"/>
      <c r="AN28" s="295"/>
      <c r="AO28" s="295"/>
      <c r="AP28" s="33"/>
      <c r="AQ28" s="33"/>
      <c r="AR28" s="34"/>
      <c r="BE28" s="285"/>
    </row>
    <row r="29" spans="1:71" s="3" customFormat="1" ht="14.4" customHeight="1" x14ac:dyDescent="0.2">
      <c r="B29" s="38"/>
      <c r="D29" s="28" t="s">
        <v>42</v>
      </c>
      <c r="F29" s="28" t="s">
        <v>43</v>
      </c>
      <c r="L29" s="298">
        <v>0.21</v>
      </c>
      <c r="M29" s="297"/>
      <c r="N29" s="297"/>
      <c r="O29" s="297"/>
      <c r="P29" s="297"/>
      <c r="W29" s="296">
        <f>ROUND(AZ54, 2)</f>
        <v>0</v>
      </c>
      <c r="X29" s="297"/>
      <c r="Y29" s="297"/>
      <c r="Z29" s="297"/>
      <c r="AA29" s="297"/>
      <c r="AB29" s="297"/>
      <c r="AC29" s="297"/>
      <c r="AD29" s="297"/>
      <c r="AE29" s="297"/>
      <c r="AK29" s="296">
        <f>ROUND(AV54, 2)</f>
        <v>0</v>
      </c>
      <c r="AL29" s="297"/>
      <c r="AM29" s="297"/>
      <c r="AN29" s="297"/>
      <c r="AO29" s="297"/>
      <c r="AR29" s="38"/>
      <c r="BE29" s="286"/>
    </row>
    <row r="30" spans="1:71" s="3" customFormat="1" ht="14.4" customHeight="1" x14ac:dyDescent="0.2">
      <c r="B30" s="38"/>
      <c r="F30" s="28" t="s">
        <v>44</v>
      </c>
      <c r="L30" s="298">
        <v>0.15</v>
      </c>
      <c r="M30" s="297"/>
      <c r="N30" s="297"/>
      <c r="O30" s="297"/>
      <c r="P30" s="297"/>
      <c r="W30" s="296">
        <f>ROUND(BA54, 2)</f>
        <v>0</v>
      </c>
      <c r="X30" s="297"/>
      <c r="Y30" s="297"/>
      <c r="Z30" s="297"/>
      <c r="AA30" s="297"/>
      <c r="AB30" s="297"/>
      <c r="AC30" s="297"/>
      <c r="AD30" s="297"/>
      <c r="AE30" s="297"/>
      <c r="AK30" s="296">
        <f>ROUND(AW54, 2)</f>
        <v>0</v>
      </c>
      <c r="AL30" s="297"/>
      <c r="AM30" s="297"/>
      <c r="AN30" s="297"/>
      <c r="AO30" s="297"/>
      <c r="AR30" s="38"/>
      <c r="BE30" s="286"/>
    </row>
    <row r="31" spans="1:71" s="3" customFormat="1" ht="14.4" hidden="1" customHeight="1" x14ac:dyDescent="0.2">
      <c r="B31" s="38"/>
      <c r="F31" s="28" t="s">
        <v>45</v>
      </c>
      <c r="L31" s="298">
        <v>0.21</v>
      </c>
      <c r="M31" s="297"/>
      <c r="N31" s="297"/>
      <c r="O31" s="297"/>
      <c r="P31" s="297"/>
      <c r="W31" s="296">
        <f>ROUND(BB54, 2)</f>
        <v>0</v>
      </c>
      <c r="X31" s="297"/>
      <c r="Y31" s="297"/>
      <c r="Z31" s="297"/>
      <c r="AA31" s="297"/>
      <c r="AB31" s="297"/>
      <c r="AC31" s="297"/>
      <c r="AD31" s="297"/>
      <c r="AE31" s="297"/>
      <c r="AK31" s="296">
        <v>0</v>
      </c>
      <c r="AL31" s="297"/>
      <c r="AM31" s="297"/>
      <c r="AN31" s="297"/>
      <c r="AO31" s="297"/>
      <c r="AR31" s="38"/>
      <c r="BE31" s="286"/>
    </row>
    <row r="32" spans="1:71" s="3" customFormat="1" ht="14.4" hidden="1" customHeight="1" x14ac:dyDescent="0.2">
      <c r="B32" s="38"/>
      <c r="F32" s="28" t="s">
        <v>46</v>
      </c>
      <c r="L32" s="298">
        <v>0.15</v>
      </c>
      <c r="M32" s="297"/>
      <c r="N32" s="297"/>
      <c r="O32" s="297"/>
      <c r="P32" s="297"/>
      <c r="W32" s="296">
        <f>ROUND(BC54, 2)</f>
        <v>0</v>
      </c>
      <c r="X32" s="297"/>
      <c r="Y32" s="297"/>
      <c r="Z32" s="297"/>
      <c r="AA32" s="297"/>
      <c r="AB32" s="297"/>
      <c r="AC32" s="297"/>
      <c r="AD32" s="297"/>
      <c r="AE32" s="297"/>
      <c r="AK32" s="296">
        <v>0</v>
      </c>
      <c r="AL32" s="297"/>
      <c r="AM32" s="297"/>
      <c r="AN32" s="297"/>
      <c r="AO32" s="297"/>
      <c r="AR32" s="38"/>
      <c r="BE32" s="286"/>
    </row>
    <row r="33" spans="1:57" s="3" customFormat="1" ht="14.4" hidden="1" customHeight="1" x14ac:dyDescent="0.2">
      <c r="B33" s="38"/>
      <c r="F33" s="28" t="s">
        <v>47</v>
      </c>
      <c r="L33" s="298">
        <v>0</v>
      </c>
      <c r="M33" s="297"/>
      <c r="N33" s="297"/>
      <c r="O33" s="297"/>
      <c r="P33" s="297"/>
      <c r="W33" s="296">
        <f>ROUND(BD54, 2)</f>
        <v>0</v>
      </c>
      <c r="X33" s="297"/>
      <c r="Y33" s="297"/>
      <c r="Z33" s="297"/>
      <c r="AA33" s="297"/>
      <c r="AB33" s="297"/>
      <c r="AC33" s="297"/>
      <c r="AD33" s="297"/>
      <c r="AE33" s="297"/>
      <c r="AK33" s="296">
        <v>0</v>
      </c>
      <c r="AL33" s="297"/>
      <c r="AM33" s="297"/>
      <c r="AN33" s="297"/>
      <c r="AO33" s="297"/>
      <c r="AR33" s="38"/>
    </row>
    <row r="34" spans="1:57" s="2" customFormat="1" ht="6.9" customHeight="1" x14ac:dyDescent="0.2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5" customHeight="1" x14ac:dyDescent="0.2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99" t="s">
        <v>50</v>
      </c>
      <c r="Y35" s="300"/>
      <c r="Z35" s="300"/>
      <c r="AA35" s="300"/>
      <c r="AB35" s="300"/>
      <c r="AC35" s="41"/>
      <c r="AD35" s="41"/>
      <c r="AE35" s="41"/>
      <c r="AF35" s="41"/>
      <c r="AG35" s="41"/>
      <c r="AH35" s="41"/>
      <c r="AI35" s="41"/>
      <c r="AJ35" s="41"/>
      <c r="AK35" s="301">
        <f>SUM(AK26:AK33)</f>
        <v>0</v>
      </c>
      <c r="AL35" s="300"/>
      <c r="AM35" s="300"/>
      <c r="AN35" s="300"/>
      <c r="AO35" s="302"/>
      <c r="AP35" s="39"/>
      <c r="AQ35" s="39"/>
      <c r="AR35" s="34"/>
      <c r="BE35" s="33"/>
    </row>
    <row r="36" spans="1:57" s="2" customFormat="1" ht="6.9" customHeight="1" x14ac:dyDescent="0.2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" customHeight="1" x14ac:dyDescent="0.2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" customHeight="1" x14ac:dyDescent="0.2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" customHeight="1" x14ac:dyDescent="0.2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" customHeight="1" x14ac:dyDescent="0.2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1:57" s="4" customFormat="1" ht="12" customHeight="1" x14ac:dyDescent="0.2">
      <c r="B44" s="47"/>
      <c r="C44" s="28" t="s">
        <v>14</v>
      </c>
      <c r="L44" s="4" t="str">
        <f>K5</f>
        <v>18NO05005</v>
      </c>
      <c r="AR44" s="47"/>
    </row>
    <row r="45" spans="1:57" s="5" customFormat="1" ht="36.9" customHeight="1" x14ac:dyDescent="0.2">
      <c r="B45" s="48"/>
      <c r="C45" s="49" t="s">
        <v>17</v>
      </c>
      <c r="L45" s="303" t="str">
        <f>K6</f>
        <v>Barrandovský most celková rekonstrukce, Praha 4 a 5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R45" s="48"/>
    </row>
    <row r="46" spans="1:57" s="2" customFormat="1" ht="6.9" customHeight="1" x14ac:dyDescent="0.2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 x14ac:dyDescent="0.2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Praha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305" t="str">
        <f>IF(AN8= "","",AN8)</f>
        <v>4. 2. 2020</v>
      </c>
      <c r="AN47" s="305"/>
      <c r="AO47" s="33"/>
      <c r="AP47" s="33"/>
      <c r="AQ47" s="33"/>
      <c r="AR47" s="34"/>
      <c r="BE47" s="33"/>
    </row>
    <row r="48" spans="1:57" s="2" customFormat="1" ht="6.9" customHeight="1" x14ac:dyDescent="0.2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91" s="2" customFormat="1" ht="15.15" customHeight="1" x14ac:dyDescent="0.2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 "","",E11)</f>
        <v>Hl. město Praha zastoupené TSK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306" t="str">
        <f>IF(E17="","",E17)</f>
        <v>NOVÁK &amp; PARTNER, s.r.o.</v>
      </c>
      <c r="AN49" s="307"/>
      <c r="AO49" s="307"/>
      <c r="AP49" s="307"/>
      <c r="AQ49" s="33"/>
      <c r="AR49" s="34"/>
      <c r="AS49" s="308" t="s">
        <v>52</v>
      </c>
      <c r="AT49" s="309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91" s="2" customFormat="1" ht="15.15" customHeight="1" x14ac:dyDescent="0.2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 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306" t="str">
        <f>IF(E20="","",E20)</f>
        <v xml:space="preserve"> </v>
      </c>
      <c r="AN50" s="307"/>
      <c r="AO50" s="307"/>
      <c r="AP50" s="307"/>
      <c r="AQ50" s="33"/>
      <c r="AR50" s="34"/>
      <c r="AS50" s="310"/>
      <c r="AT50" s="311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91" s="2" customFormat="1" ht="10.8" customHeight="1" x14ac:dyDescent="0.2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10"/>
      <c r="AT51" s="311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91" s="2" customFormat="1" ht="29.25" customHeight="1" x14ac:dyDescent="0.2">
      <c r="A52" s="33"/>
      <c r="B52" s="34"/>
      <c r="C52" s="312" t="s">
        <v>53</v>
      </c>
      <c r="D52" s="313"/>
      <c r="E52" s="313"/>
      <c r="F52" s="313"/>
      <c r="G52" s="313"/>
      <c r="H52" s="56"/>
      <c r="I52" s="314" t="s">
        <v>54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5" t="s">
        <v>55</v>
      </c>
      <c r="AH52" s="313"/>
      <c r="AI52" s="313"/>
      <c r="AJ52" s="313"/>
      <c r="AK52" s="313"/>
      <c r="AL52" s="313"/>
      <c r="AM52" s="313"/>
      <c r="AN52" s="314" t="s">
        <v>56</v>
      </c>
      <c r="AO52" s="313"/>
      <c r="AP52" s="313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91" s="2" customFormat="1" ht="10.8" customHeight="1" x14ac:dyDescent="0.2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1:91" s="6" customFormat="1" ht="32.4" customHeight="1" x14ac:dyDescent="0.2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19">
        <f>ROUND(SUM(AG55:AG56),2)</f>
        <v>0</v>
      </c>
      <c r="AH54" s="319"/>
      <c r="AI54" s="319"/>
      <c r="AJ54" s="319"/>
      <c r="AK54" s="319"/>
      <c r="AL54" s="319"/>
      <c r="AM54" s="319"/>
      <c r="AN54" s="320">
        <f>SUM(AG54,AT54)</f>
        <v>0</v>
      </c>
      <c r="AO54" s="320"/>
      <c r="AP54" s="320"/>
      <c r="AQ54" s="68" t="s">
        <v>3</v>
      </c>
      <c r="AR54" s="64"/>
      <c r="AS54" s="69">
        <f>ROUND(SUM(AS55:AS56),2)</f>
        <v>0</v>
      </c>
      <c r="AT54" s="70">
        <f>ROUND(SUM(AV54:AW54),2)</f>
        <v>0</v>
      </c>
      <c r="AU54" s="71">
        <f>ROUND(SUM(AU55:AU56),5)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ROUND(SUM(AZ55:AZ56),2)</f>
        <v>0</v>
      </c>
      <c r="BA54" s="70">
        <f>ROUND(SUM(BA55:BA56),2)</f>
        <v>0</v>
      </c>
      <c r="BB54" s="70">
        <f>ROUND(SUM(BB55:BB56),2)</f>
        <v>0</v>
      </c>
      <c r="BC54" s="70">
        <f>ROUND(SUM(BC55:BC56),2)</f>
        <v>0</v>
      </c>
      <c r="BD54" s="72">
        <f>ROUND(SUM(BD55:BD56),2)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6.5" customHeight="1" x14ac:dyDescent="0.2">
      <c r="A55" s="75" t="s">
        <v>76</v>
      </c>
      <c r="B55" s="76"/>
      <c r="C55" s="77"/>
      <c r="D55" s="318" t="s">
        <v>77</v>
      </c>
      <c r="E55" s="318"/>
      <c r="F55" s="318"/>
      <c r="G55" s="318"/>
      <c r="H55" s="318"/>
      <c r="I55" s="78"/>
      <c r="J55" s="318" t="s">
        <v>78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6">
        <f>'SO 000 - Vedlejší a ostat...'!J30</f>
        <v>0</v>
      </c>
      <c r="AH55" s="317"/>
      <c r="AI55" s="317"/>
      <c r="AJ55" s="317"/>
      <c r="AK55" s="317"/>
      <c r="AL55" s="317"/>
      <c r="AM55" s="317"/>
      <c r="AN55" s="316">
        <f>SUM(AG55,AT55)</f>
        <v>0</v>
      </c>
      <c r="AO55" s="317"/>
      <c r="AP55" s="317"/>
      <c r="AQ55" s="79" t="s">
        <v>79</v>
      </c>
      <c r="AR55" s="76"/>
      <c r="AS55" s="80">
        <v>0</v>
      </c>
      <c r="AT55" s="81">
        <f>ROUND(SUM(AV55:AW55),2)</f>
        <v>0</v>
      </c>
      <c r="AU55" s="82">
        <f>'SO 000 - Vedlejší a ostat...'!P85</f>
        <v>0</v>
      </c>
      <c r="AV55" s="81">
        <f>'SO 000 - Vedlejší a ostat...'!J33</f>
        <v>0</v>
      </c>
      <c r="AW55" s="81">
        <f>'SO 000 - Vedlejší a ostat...'!J34</f>
        <v>0</v>
      </c>
      <c r="AX55" s="81">
        <f>'SO 000 - Vedlejší a ostat...'!J35</f>
        <v>0</v>
      </c>
      <c r="AY55" s="81">
        <f>'SO 000 - Vedlejší a ostat...'!J36</f>
        <v>0</v>
      </c>
      <c r="AZ55" s="81">
        <f>'SO 000 - Vedlejší a ostat...'!F33</f>
        <v>0</v>
      </c>
      <c r="BA55" s="81">
        <f>'SO 000 - Vedlejší a ostat...'!F34</f>
        <v>0</v>
      </c>
      <c r="BB55" s="81">
        <f>'SO 000 - Vedlejší a ostat...'!F35</f>
        <v>0</v>
      </c>
      <c r="BC55" s="81">
        <f>'SO 000 - Vedlejší a ostat...'!F36</f>
        <v>0</v>
      </c>
      <c r="BD55" s="83">
        <f>'SO 000 - Vedlejší a ostat...'!F37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91" s="7" customFormat="1" ht="16.5" customHeight="1" x14ac:dyDescent="0.2">
      <c r="A56" s="75" t="s">
        <v>76</v>
      </c>
      <c r="B56" s="76"/>
      <c r="C56" s="77"/>
      <c r="D56" s="318" t="s">
        <v>83</v>
      </c>
      <c r="E56" s="318"/>
      <c r="F56" s="318"/>
      <c r="G56" s="318"/>
      <c r="H56" s="318"/>
      <c r="I56" s="78"/>
      <c r="J56" s="318" t="s">
        <v>84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6">
        <f>'SO 201 - Barrandovský mos...'!J30</f>
        <v>0</v>
      </c>
      <c r="AH56" s="317"/>
      <c r="AI56" s="317"/>
      <c r="AJ56" s="317"/>
      <c r="AK56" s="317"/>
      <c r="AL56" s="317"/>
      <c r="AM56" s="317"/>
      <c r="AN56" s="316">
        <f>SUM(AG56,AT56)</f>
        <v>0</v>
      </c>
      <c r="AO56" s="317"/>
      <c r="AP56" s="317"/>
      <c r="AQ56" s="79" t="s">
        <v>85</v>
      </c>
      <c r="AR56" s="76"/>
      <c r="AS56" s="85">
        <v>0</v>
      </c>
      <c r="AT56" s="86">
        <f>ROUND(SUM(AV56:AW56),2)</f>
        <v>0</v>
      </c>
      <c r="AU56" s="87">
        <f>'SO 201 - Barrandovský mos...'!P89</f>
        <v>0</v>
      </c>
      <c r="AV56" s="86">
        <f>'SO 201 - Barrandovský mos...'!J33</f>
        <v>0</v>
      </c>
      <c r="AW56" s="86">
        <f>'SO 201 - Barrandovský mos...'!J34</f>
        <v>0</v>
      </c>
      <c r="AX56" s="86">
        <f>'SO 201 - Barrandovský mos...'!J35</f>
        <v>0</v>
      </c>
      <c r="AY56" s="86">
        <f>'SO 201 - Barrandovský mos...'!J36</f>
        <v>0</v>
      </c>
      <c r="AZ56" s="86">
        <f>'SO 201 - Barrandovský mos...'!F33</f>
        <v>0</v>
      </c>
      <c r="BA56" s="86">
        <f>'SO 201 - Barrandovský mos...'!F34</f>
        <v>0</v>
      </c>
      <c r="BB56" s="86">
        <f>'SO 201 - Barrandovský mos...'!F35</f>
        <v>0</v>
      </c>
      <c r="BC56" s="86">
        <f>'SO 201 - Barrandovský mos...'!F36</f>
        <v>0</v>
      </c>
      <c r="BD56" s="88">
        <f>'SO 201 - Barrandovský mos...'!F37</f>
        <v>0</v>
      </c>
      <c r="BT56" s="84" t="s">
        <v>80</v>
      </c>
      <c r="BV56" s="84" t="s">
        <v>74</v>
      </c>
      <c r="BW56" s="84" t="s">
        <v>86</v>
      </c>
      <c r="BX56" s="84" t="s">
        <v>5</v>
      </c>
      <c r="CL56" s="84" t="s">
        <v>3</v>
      </c>
      <c r="CM56" s="84" t="s">
        <v>82</v>
      </c>
    </row>
    <row r="57" spans="1:91" s="2" customFormat="1" ht="30" customHeight="1" x14ac:dyDescent="0.2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91" s="2" customFormat="1" ht="6.9" customHeight="1" x14ac:dyDescent="0.2">
      <c r="A58" s="33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4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00 - Vedlejší a ostat...'!C2" display="/" xr:uid="{00000000-0004-0000-0000-000000000000}"/>
    <hyperlink ref="A56" location="'SO 201 - Barrandovský mos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2"/>
  <sheetViews>
    <sheetView showGridLines="0" tabSelected="1" topLeftCell="A99" zoomScale="85" zoomScaleNormal="85" workbookViewId="0">
      <selection activeCell="F117" sqref="F117"/>
    </sheetView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89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89"/>
      <c r="L2" s="321" t="s">
        <v>6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81</v>
      </c>
    </row>
    <row r="3" spans="1:46" s="1" customFormat="1" ht="6.9" customHeight="1" x14ac:dyDescent="0.2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82</v>
      </c>
    </row>
    <row r="4" spans="1:46" s="1" customFormat="1" ht="24.9" customHeight="1" x14ac:dyDescent="0.2">
      <c r="B4" s="21"/>
      <c r="D4" s="22" t="s">
        <v>87</v>
      </c>
      <c r="I4" s="89"/>
      <c r="L4" s="21"/>
      <c r="M4" s="91" t="s">
        <v>11</v>
      </c>
      <c r="AT4" s="18" t="s">
        <v>4</v>
      </c>
    </row>
    <row r="5" spans="1:46" s="1" customFormat="1" ht="6.9" customHeight="1" x14ac:dyDescent="0.2">
      <c r="B5" s="21"/>
      <c r="I5" s="89"/>
      <c r="L5" s="21"/>
    </row>
    <row r="6" spans="1:46" s="1" customFormat="1" ht="12" customHeight="1" x14ac:dyDescent="0.2">
      <c r="B6" s="21"/>
      <c r="D6" s="28" t="s">
        <v>17</v>
      </c>
      <c r="I6" s="89"/>
      <c r="L6" s="21"/>
    </row>
    <row r="7" spans="1:46" s="1" customFormat="1" ht="16.5" customHeight="1" x14ac:dyDescent="0.2">
      <c r="B7" s="21"/>
      <c r="E7" s="322" t="str">
        <f>'Rekapitulace stavby'!K6</f>
        <v>Barrandovský most celková rekonstrukce, Praha 4 a 5</v>
      </c>
      <c r="F7" s="323"/>
      <c r="G7" s="323"/>
      <c r="H7" s="323"/>
      <c r="I7" s="89"/>
      <c r="L7" s="21"/>
    </row>
    <row r="8" spans="1:46" s="2" customFormat="1" ht="12" customHeight="1" x14ac:dyDescent="0.2">
      <c r="A8" s="33"/>
      <c r="B8" s="34"/>
      <c r="C8" s="33"/>
      <c r="D8" s="28" t="s">
        <v>88</v>
      </c>
      <c r="E8" s="33"/>
      <c r="F8" s="33"/>
      <c r="G8" s="33"/>
      <c r="H8" s="33"/>
      <c r="I8" s="92"/>
      <c r="J8" s="33"/>
      <c r="K8" s="33"/>
      <c r="L8" s="9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303" t="s">
        <v>89</v>
      </c>
      <c r="F9" s="324"/>
      <c r="G9" s="324"/>
      <c r="H9" s="324"/>
      <c r="I9" s="92"/>
      <c r="J9" s="33"/>
      <c r="K9" s="33"/>
      <c r="L9" s="9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 x14ac:dyDescent="0.2">
      <c r="A10" s="33"/>
      <c r="B10" s="34"/>
      <c r="C10" s="33"/>
      <c r="D10" s="33"/>
      <c r="E10" s="33"/>
      <c r="F10" s="33"/>
      <c r="G10" s="33"/>
      <c r="H10" s="33"/>
      <c r="I10" s="92"/>
      <c r="J10" s="33"/>
      <c r="K10" s="33"/>
      <c r="L10" s="9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94" t="s">
        <v>20</v>
      </c>
      <c r="J11" s="26" t="s">
        <v>3</v>
      </c>
      <c r="K11" s="33"/>
      <c r="L11" s="9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4" t="s">
        <v>23</v>
      </c>
      <c r="J12" s="51" t="str">
        <f>'Rekapitulace stavby'!AN8</f>
        <v>4. 2. 2020</v>
      </c>
      <c r="K12" s="33"/>
      <c r="L12" s="9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 x14ac:dyDescent="0.2">
      <c r="A13" s="33"/>
      <c r="B13" s="34"/>
      <c r="C13" s="33"/>
      <c r="D13" s="33"/>
      <c r="E13" s="33"/>
      <c r="F13" s="33"/>
      <c r="G13" s="33"/>
      <c r="H13" s="33"/>
      <c r="I13" s="92"/>
      <c r="J13" s="33"/>
      <c r="K13" s="33"/>
      <c r="L13" s="9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25</v>
      </c>
      <c r="E14" s="33"/>
      <c r="F14" s="33"/>
      <c r="G14" s="33"/>
      <c r="H14" s="33"/>
      <c r="I14" s="94" t="s">
        <v>26</v>
      </c>
      <c r="J14" s="26" t="s">
        <v>3</v>
      </c>
      <c r="K14" s="33"/>
      <c r="L14" s="9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27</v>
      </c>
      <c r="F15" s="33"/>
      <c r="G15" s="33"/>
      <c r="H15" s="33"/>
      <c r="I15" s="94" t="s">
        <v>28</v>
      </c>
      <c r="J15" s="26" t="s">
        <v>3</v>
      </c>
      <c r="K15" s="33"/>
      <c r="L15" s="9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 x14ac:dyDescent="0.2">
      <c r="A16" s="33"/>
      <c r="B16" s="34"/>
      <c r="C16" s="33"/>
      <c r="D16" s="33"/>
      <c r="E16" s="33"/>
      <c r="F16" s="33"/>
      <c r="G16" s="33"/>
      <c r="H16" s="33"/>
      <c r="I16" s="92"/>
      <c r="J16" s="33"/>
      <c r="K16" s="33"/>
      <c r="L16" s="9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29</v>
      </c>
      <c r="E17" s="33"/>
      <c r="F17" s="33"/>
      <c r="G17" s="33"/>
      <c r="H17" s="33"/>
      <c r="I17" s="94" t="s">
        <v>26</v>
      </c>
      <c r="J17" s="29" t="str">
        <f>'Rekapitulace stavby'!AN13</f>
        <v>Vyplň údaj</v>
      </c>
      <c r="K17" s="33"/>
      <c r="L17" s="9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325" t="str">
        <f>'Rekapitulace stavby'!E14</f>
        <v>Vyplň údaj</v>
      </c>
      <c r="F18" s="287"/>
      <c r="G18" s="287"/>
      <c r="H18" s="287"/>
      <c r="I18" s="94" t="s">
        <v>28</v>
      </c>
      <c r="J18" s="29" t="str">
        <f>'Rekapitulace stavby'!AN14</f>
        <v>Vyplň údaj</v>
      </c>
      <c r="K18" s="33"/>
      <c r="L18" s="9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 x14ac:dyDescent="0.2">
      <c r="A19" s="33"/>
      <c r="B19" s="34"/>
      <c r="C19" s="33"/>
      <c r="D19" s="33"/>
      <c r="E19" s="33"/>
      <c r="F19" s="33"/>
      <c r="G19" s="33"/>
      <c r="H19" s="33"/>
      <c r="I19" s="92"/>
      <c r="J19" s="33"/>
      <c r="K19" s="33"/>
      <c r="L19" s="9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31</v>
      </c>
      <c r="E20" s="33"/>
      <c r="F20" s="33"/>
      <c r="G20" s="33"/>
      <c r="H20" s="33"/>
      <c r="I20" s="94" t="s">
        <v>26</v>
      </c>
      <c r="J20" s="26" t="s">
        <v>3</v>
      </c>
      <c r="K20" s="33"/>
      <c r="L20" s="9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32</v>
      </c>
      <c r="F21" s="33"/>
      <c r="G21" s="33"/>
      <c r="H21" s="33"/>
      <c r="I21" s="94" t="s">
        <v>28</v>
      </c>
      <c r="J21" s="26" t="s">
        <v>3</v>
      </c>
      <c r="K21" s="33"/>
      <c r="L21" s="9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 x14ac:dyDescent="0.2">
      <c r="A22" s="33"/>
      <c r="B22" s="34"/>
      <c r="C22" s="33"/>
      <c r="D22" s="33"/>
      <c r="E22" s="33"/>
      <c r="F22" s="33"/>
      <c r="G22" s="33"/>
      <c r="H22" s="33"/>
      <c r="I22" s="92"/>
      <c r="J22" s="33"/>
      <c r="K22" s="33"/>
      <c r="L22" s="9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4" t="s">
        <v>26</v>
      </c>
      <c r="J23" s="26" t="str">
        <f>IF('Rekapitulace stavby'!AN19="","",'Rekapitulace stavby'!AN19)</f>
        <v/>
      </c>
      <c r="K23" s="33"/>
      <c r="L23" s="9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4" t="s">
        <v>28</v>
      </c>
      <c r="J24" s="26" t="str">
        <f>IF('Rekapitulace stavby'!AN20="","",'Rekapitulace stavby'!AN20)</f>
        <v/>
      </c>
      <c r="K24" s="33"/>
      <c r="L24" s="9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 x14ac:dyDescent="0.2">
      <c r="A25" s="33"/>
      <c r="B25" s="34"/>
      <c r="C25" s="33"/>
      <c r="D25" s="33"/>
      <c r="E25" s="33"/>
      <c r="F25" s="33"/>
      <c r="G25" s="33"/>
      <c r="H25" s="33"/>
      <c r="I25" s="92"/>
      <c r="J25" s="33"/>
      <c r="K25" s="33"/>
      <c r="L25" s="9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2"/>
      <c r="J26" s="33"/>
      <c r="K26" s="33"/>
      <c r="L26" s="9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5"/>
      <c r="B27" s="96"/>
      <c r="C27" s="95"/>
      <c r="D27" s="95"/>
      <c r="E27" s="292" t="s">
        <v>3</v>
      </c>
      <c r="F27" s="292"/>
      <c r="G27" s="292"/>
      <c r="H27" s="292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 x14ac:dyDescent="0.2">
      <c r="A28" s="33"/>
      <c r="B28" s="34"/>
      <c r="C28" s="33"/>
      <c r="D28" s="33"/>
      <c r="E28" s="33"/>
      <c r="F28" s="33"/>
      <c r="G28" s="33"/>
      <c r="H28" s="33"/>
      <c r="I28" s="92"/>
      <c r="J28" s="33"/>
      <c r="K28" s="33"/>
      <c r="L28" s="9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 x14ac:dyDescent="0.2">
      <c r="A29" s="33"/>
      <c r="B29" s="34"/>
      <c r="C29" s="33"/>
      <c r="D29" s="62"/>
      <c r="E29" s="62"/>
      <c r="F29" s="62"/>
      <c r="G29" s="62"/>
      <c r="H29" s="62"/>
      <c r="I29" s="99"/>
      <c r="J29" s="62"/>
      <c r="K29" s="62"/>
      <c r="L29" s="9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0" t="s">
        <v>38</v>
      </c>
      <c r="E30" s="33"/>
      <c r="F30" s="33"/>
      <c r="G30" s="33"/>
      <c r="H30" s="33"/>
      <c r="I30" s="92"/>
      <c r="J30" s="67">
        <f>ROUND(J85, 2)</f>
        <v>0</v>
      </c>
      <c r="K30" s="33"/>
      <c r="L30" s="9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 x14ac:dyDescent="0.2">
      <c r="A31" s="33"/>
      <c r="B31" s="34"/>
      <c r="C31" s="33"/>
      <c r="D31" s="62"/>
      <c r="E31" s="62"/>
      <c r="F31" s="62"/>
      <c r="G31" s="62"/>
      <c r="H31" s="62"/>
      <c r="I31" s="99"/>
      <c r="J31" s="62"/>
      <c r="K31" s="62"/>
      <c r="L31" s="9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 x14ac:dyDescent="0.2">
      <c r="A32" s="33"/>
      <c r="B32" s="34"/>
      <c r="C32" s="33"/>
      <c r="D32" s="33"/>
      <c r="E32" s="33"/>
      <c r="F32" s="37" t="s">
        <v>40</v>
      </c>
      <c r="G32" s="33"/>
      <c r="H32" s="33"/>
      <c r="I32" s="101" t="s">
        <v>39</v>
      </c>
      <c r="J32" s="37" t="s">
        <v>41</v>
      </c>
      <c r="K32" s="33"/>
      <c r="L32" s="9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 x14ac:dyDescent="0.2">
      <c r="A33" s="33"/>
      <c r="B33" s="34"/>
      <c r="C33" s="33"/>
      <c r="D33" s="102" t="s">
        <v>42</v>
      </c>
      <c r="E33" s="28" t="s">
        <v>43</v>
      </c>
      <c r="F33" s="103">
        <f>ROUND((SUM(BE85:BE121)),  2)</f>
        <v>0</v>
      </c>
      <c r="G33" s="33"/>
      <c r="H33" s="33"/>
      <c r="I33" s="104">
        <v>0.21</v>
      </c>
      <c r="J33" s="103">
        <f>ROUND(((SUM(BE85:BE121))*I33),  2)</f>
        <v>0</v>
      </c>
      <c r="K33" s="33"/>
      <c r="L33" s="9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x14ac:dyDescent="0.2">
      <c r="A34" s="33"/>
      <c r="B34" s="34"/>
      <c r="C34" s="33"/>
      <c r="D34" s="33"/>
      <c r="E34" s="28" t="s">
        <v>44</v>
      </c>
      <c r="F34" s="103">
        <f>ROUND((SUM(BF85:BF121)),  2)</f>
        <v>0</v>
      </c>
      <c r="G34" s="33"/>
      <c r="H34" s="33"/>
      <c r="I34" s="104">
        <v>0.15</v>
      </c>
      <c r="J34" s="103">
        <f>ROUND(((SUM(BF85:BF121))*I34),  2)</f>
        <v>0</v>
      </c>
      <c r="K34" s="33"/>
      <c r="L34" s="9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 x14ac:dyDescent="0.2">
      <c r="A35" s="33"/>
      <c r="B35" s="34"/>
      <c r="C35" s="33"/>
      <c r="D35" s="33"/>
      <c r="E35" s="28" t="s">
        <v>45</v>
      </c>
      <c r="F35" s="103">
        <f>ROUND((SUM(BG85:BG121)),  2)</f>
        <v>0</v>
      </c>
      <c r="G35" s="33"/>
      <c r="H35" s="33"/>
      <c r="I35" s="104">
        <v>0.21</v>
      </c>
      <c r="J35" s="103">
        <f>0</f>
        <v>0</v>
      </c>
      <c r="K35" s="33"/>
      <c r="L35" s="9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 x14ac:dyDescent="0.2">
      <c r="A36" s="33"/>
      <c r="B36" s="34"/>
      <c r="C36" s="33"/>
      <c r="D36" s="33"/>
      <c r="E36" s="28" t="s">
        <v>46</v>
      </c>
      <c r="F36" s="103">
        <f>ROUND((SUM(BH85:BH121)),  2)</f>
        <v>0</v>
      </c>
      <c r="G36" s="33"/>
      <c r="H36" s="33"/>
      <c r="I36" s="104">
        <v>0.15</v>
      </c>
      <c r="J36" s="103">
        <f>0</f>
        <v>0</v>
      </c>
      <c r="K36" s="33"/>
      <c r="L36" s="9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 x14ac:dyDescent="0.2">
      <c r="A37" s="33"/>
      <c r="B37" s="34"/>
      <c r="C37" s="33"/>
      <c r="D37" s="33"/>
      <c r="E37" s="28" t="s">
        <v>47</v>
      </c>
      <c r="F37" s="103">
        <f>ROUND((SUM(BI85:BI121)),  2)</f>
        <v>0</v>
      </c>
      <c r="G37" s="33"/>
      <c r="H37" s="33"/>
      <c r="I37" s="104">
        <v>0</v>
      </c>
      <c r="J37" s="103">
        <f>0</f>
        <v>0</v>
      </c>
      <c r="K37" s="33"/>
      <c r="L37" s="9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 x14ac:dyDescent="0.2">
      <c r="A38" s="33"/>
      <c r="B38" s="34"/>
      <c r="C38" s="33"/>
      <c r="D38" s="33"/>
      <c r="E38" s="33"/>
      <c r="F38" s="33"/>
      <c r="G38" s="33"/>
      <c r="H38" s="33"/>
      <c r="I38" s="92"/>
      <c r="J38" s="33"/>
      <c r="K38" s="33"/>
      <c r="L38" s="9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5"/>
      <c r="D39" s="106" t="s">
        <v>48</v>
      </c>
      <c r="E39" s="56"/>
      <c r="F39" s="56"/>
      <c r="G39" s="107" t="s">
        <v>49</v>
      </c>
      <c r="H39" s="108" t="s">
        <v>50</v>
      </c>
      <c r="I39" s="109"/>
      <c r="J39" s="110">
        <f>SUM(J30:J37)</f>
        <v>0</v>
      </c>
      <c r="K39" s="111"/>
      <c r="L39" s="9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 x14ac:dyDescent="0.2">
      <c r="A40" s="33"/>
      <c r="B40" s="43"/>
      <c r="C40" s="44"/>
      <c r="D40" s="44"/>
      <c r="E40" s="44"/>
      <c r="F40" s="44"/>
      <c r="G40" s="44"/>
      <c r="H40" s="44"/>
      <c r="I40" s="112"/>
      <c r="J40" s="44"/>
      <c r="K40" s="44"/>
      <c r="L40" s="9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 x14ac:dyDescent="0.2">
      <c r="A44" s="33"/>
      <c r="B44" s="45"/>
      <c r="C44" s="46"/>
      <c r="D44" s="46"/>
      <c r="E44" s="46"/>
      <c r="F44" s="46"/>
      <c r="G44" s="46"/>
      <c r="H44" s="46"/>
      <c r="I44" s="113"/>
      <c r="J44" s="46"/>
      <c r="K44" s="46"/>
      <c r="L44" s="9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 x14ac:dyDescent="0.2">
      <c r="A45" s="33"/>
      <c r="B45" s="34"/>
      <c r="C45" s="22" t="s">
        <v>90</v>
      </c>
      <c r="D45" s="33"/>
      <c r="E45" s="33"/>
      <c r="F45" s="33"/>
      <c r="G45" s="33"/>
      <c r="H45" s="33"/>
      <c r="I45" s="92"/>
      <c r="J45" s="33"/>
      <c r="K45" s="33"/>
      <c r="L45" s="9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 x14ac:dyDescent="0.2">
      <c r="A46" s="33"/>
      <c r="B46" s="34"/>
      <c r="C46" s="33"/>
      <c r="D46" s="33"/>
      <c r="E46" s="33"/>
      <c r="F46" s="33"/>
      <c r="G46" s="33"/>
      <c r="H46" s="33"/>
      <c r="I46" s="92"/>
      <c r="J46" s="33"/>
      <c r="K46" s="33"/>
      <c r="L46" s="9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 x14ac:dyDescent="0.2">
      <c r="A47" s="33"/>
      <c r="B47" s="34"/>
      <c r="C47" s="28" t="s">
        <v>17</v>
      </c>
      <c r="D47" s="33"/>
      <c r="E47" s="33"/>
      <c r="F47" s="33"/>
      <c r="G47" s="33"/>
      <c r="H47" s="33"/>
      <c r="I47" s="92"/>
      <c r="J47" s="33"/>
      <c r="K47" s="33"/>
      <c r="L47" s="9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 x14ac:dyDescent="0.2">
      <c r="A48" s="33"/>
      <c r="B48" s="34"/>
      <c r="C48" s="33"/>
      <c r="D48" s="33"/>
      <c r="E48" s="322" t="str">
        <f>E7</f>
        <v>Barrandovský most celková rekonstrukce, Praha 4 a 5</v>
      </c>
      <c r="F48" s="323"/>
      <c r="G48" s="323"/>
      <c r="H48" s="323"/>
      <c r="I48" s="92"/>
      <c r="J48" s="33"/>
      <c r="K48" s="33"/>
      <c r="L48" s="9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 x14ac:dyDescent="0.2">
      <c r="A49" s="33"/>
      <c r="B49" s="34"/>
      <c r="C49" s="28" t="s">
        <v>88</v>
      </c>
      <c r="D49" s="33"/>
      <c r="E49" s="33"/>
      <c r="F49" s="33"/>
      <c r="G49" s="33"/>
      <c r="H49" s="33"/>
      <c r="I49" s="92"/>
      <c r="J49" s="33"/>
      <c r="K49" s="33"/>
      <c r="L49" s="9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 x14ac:dyDescent="0.2">
      <c r="A50" s="33"/>
      <c r="B50" s="34"/>
      <c r="C50" s="33"/>
      <c r="D50" s="33"/>
      <c r="E50" s="303" t="str">
        <f>E9</f>
        <v>SO 000 - Vedlejší a ostatní náklady</v>
      </c>
      <c r="F50" s="324"/>
      <c r="G50" s="324"/>
      <c r="H50" s="324"/>
      <c r="I50" s="92"/>
      <c r="J50" s="33"/>
      <c r="K50" s="33"/>
      <c r="L50" s="9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" customHeight="1" x14ac:dyDescent="0.2">
      <c r="A51" s="33"/>
      <c r="B51" s="34"/>
      <c r="C51" s="33"/>
      <c r="D51" s="33"/>
      <c r="E51" s="33"/>
      <c r="F51" s="33"/>
      <c r="G51" s="33"/>
      <c r="H51" s="33"/>
      <c r="I51" s="92"/>
      <c r="J51" s="33"/>
      <c r="K51" s="33"/>
      <c r="L51" s="9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 x14ac:dyDescent="0.2">
      <c r="A52" s="33"/>
      <c r="B52" s="34"/>
      <c r="C52" s="28" t="s">
        <v>21</v>
      </c>
      <c r="D52" s="33"/>
      <c r="E52" s="33"/>
      <c r="F52" s="26" t="str">
        <f>F12</f>
        <v>Praha</v>
      </c>
      <c r="G52" s="33"/>
      <c r="H52" s="33"/>
      <c r="I52" s="94" t="s">
        <v>23</v>
      </c>
      <c r="J52" s="51" t="str">
        <f>IF(J12="","",J12)</f>
        <v>4. 2. 2020</v>
      </c>
      <c r="K52" s="33"/>
      <c r="L52" s="9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" customHeight="1" x14ac:dyDescent="0.2">
      <c r="A53" s="33"/>
      <c r="B53" s="34"/>
      <c r="C53" s="33"/>
      <c r="D53" s="33"/>
      <c r="E53" s="33"/>
      <c r="F53" s="33"/>
      <c r="G53" s="33"/>
      <c r="H53" s="33"/>
      <c r="I53" s="92"/>
      <c r="J53" s="33"/>
      <c r="K53" s="33"/>
      <c r="L53" s="9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5.65" customHeight="1" x14ac:dyDescent="0.2">
      <c r="A54" s="33"/>
      <c r="B54" s="34"/>
      <c r="C54" s="28" t="s">
        <v>25</v>
      </c>
      <c r="D54" s="33"/>
      <c r="E54" s="33"/>
      <c r="F54" s="26" t="str">
        <f>E15</f>
        <v>Hl. město Praha zastoupené TSK</v>
      </c>
      <c r="G54" s="33"/>
      <c r="H54" s="33"/>
      <c r="I54" s="94" t="s">
        <v>31</v>
      </c>
      <c r="J54" s="31" t="str">
        <f>E21</f>
        <v>NOVÁK &amp; PARTNER, s.r.o.</v>
      </c>
      <c r="K54" s="33"/>
      <c r="L54" s="9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15" customHeight="1" x14ac:dyDescent="0.2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94" t="s">
        <v>34</v>
      </c>
      <c r="J55" s="31" t="str">
        <f>E24</f>
        <v xml:space="preserve"> </v>
      </c>
      <c r="K55" s="33"/>
      <c r="L55" s="9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 x14ac:dyDescent="0.2">
      <c r="A56" s="33"/>
      <c r="B56" s="34"/>
      <c r="C56" s="33"/>
      <c r="D56" s="33"/>
      <c r="E56" s="33"/>
      <c r="F56" s="33"/>
      <c r="G56" s="33"/>
      <c r="H56" s="33"/>
      <c r="I56" s="92"/>
      <c r="J56" s="33"/>
      <c r="K56" s="33"/>
      <c r="L56" s="9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 x14ac:dyDescent="0.2">
      <c r="A57" s="33"/>
      <c r="B57" s="34"/>
      <c r="C57" s="114" t="s">
        <v>91</v>
      </c>
      <c r="D57" s="105"/>
      <c r="E57" s="105"/>
      <c r="F57" s="105"/>
      <c r="G57" s="105"/>
      <c r="H57" s="105"/>
      <c r="I57" s="115"/>
      <c r="J57" s="116" t="s">
        <v>92</v>
      </c>
      <c r="K57" s="105"/>
      <c r="L57" s="9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 x14ac:dyDescent="0.2">
      <c r="A58" s="33"/>
      <c r="B58" s="34"/>
      <c r="C58" s="33"/>
      <c r="D58" s="33"/>
      <c r="E58" s="33"/>
      <c r="F58" s="33"/>
      <c r="G58" s="33"/>
      <c r="H58" s="33"/>
      <c r="I58" s="92"/>
      <c r="J58" s="33"/>
      <c r="K58" s="33"/>
      <c r="L58" s="9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 x14ac:dyDescent="0.2">
      <c r="A59" s="33"/>
      <c r="B59" s="34"/>
      <c r="C59" s="117" t="s">
        <v>70</v>
      </c>
      <c r="D59" s="33"/>
      <c r="E59" s="33"/>
      <c r="F59" s="33"/>
      <c r="G59" s="33"/>
      <c r="H59" s="33"/>
      <c r="I59" s="92"/>
      <c r="J59" s="67">
        <f>J85</f>
        <v>0</v>
      </c>
      <c r="K59" s="33"/>
      <c r="L59" s="9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93</v>
      </c>
    </row>
    <row r="60" spans="1:47" s="9" customFormat="1" ht="24.9" customHeight="1" x14ac:dyDescent="0.2">
      <c r="B60" s="118"/>
      <c r="D60" s="119" t="s">
        <v>94</v>
      </c>
      <c r="E60" s="120"/>
      <c r="F60" s="120"/>
      <c r="G60" s="120"/>
      <c r="H60" s="120"/>
      <c r="I60" s="121"/>
      <c r="J60" s="122">
        <f>J86</f>
        <v>0</v>
      </c>
      <c r="L60" s="118"/>
    </row>
    <row r="61" spans="1:47" s="10" customFormat="1" ht="19.95" customHeight="1" x14ac:dyDescent="0.2">
      <c r="B61" s="123"/>
      <c r="D61" s="124" t="s">
        <v>95</v>
      </c>
      <c r="E61" s="125"/>
      <c r="F61" s="125"/>
      <c r="G61" s="125"/>
      <c r="H61" s="125"/>
      <c r="I61" s="126"/>
      <c r="J61" s="127">
        <f>J87</f>
        <v>0</v>
      </c>
      <c r="L61" s="123"/>
    </row>
    <row r="62" spans="1:47" s="10" customFormat="1" ht="19.95" customHeight="1" x14ac:dyDescent="0.2">
      <c r="B62" s="123"/>
      <c r="D62" s="124" t="s">
        <v>96</v>
      </c>
      <c r="E62" s="125"/>
      <c r="F62" s="125"/>
      <c r="G62" s="125"/>
      <c r="H62" s="125"/>
      <c r="I62" s="126"/>
      <c r="J62" s="127">
        <f>J100</f>
        <v>0</v>
      </c>
      <c r="L62" s="123"/>
    </row>
    <row r="63" spans="1:47" s="10" customFormat="1" ht="19.95" customHeight="1" x14ac:dyDescent="0.2">
      <c r="B63" s="123"/>
      <c r="D63" s="124" t="s">
        <v>97</v>
      </c>
      <c r="E63" s="125"/>
      <c r="F63" s="125"/>
      <c r="G63" s="125"/>
      <c r="H63" s="125"/>
      <c r="I63" s="126"/>
      <c r="J63" s="127">
        <f>J103</f>
        <v>0</v>
      </c>
      <c r="L63" s="123"/>
    </row>
    <row r="64" spans="1:47" s="10" customFormat="1" ht="19.95" customHeight="1" x14ac:dyDescent="0.2">
      <c r="B64" s="123"/>
      <c r="D64" s="124" t="s">
        <v>98</v>
      </c>
      <c r="E64" s="125"/>
      <c r="F64" s="125"/>
      <c r="G64" s="125"/>
      <c r="H64" s="125"/>
      <c r="I64" s="126"/>
      <c r="J64" s="127">
        <f>J106</f>
        <v>0</v>
      </c>
      <c r="L64" s="123"/>
    </row>
    <row r="65" spans="1:31" s="10" customFormat="1" ht="19.95" customHeight="1" x14ac:dyDescent="0.2">
      <c r="B65" s="123"/>
      <c r="D65" s="124" t="s">
        <v>99</v>
      </c>
      <c r="E65" s="125"/>
      <c r="F65" s="125"/>
      <c r="G65" s="125"/>
      <c r="H65" s="125"/>
      <c r="I65" s="126"/>
      <c r="J65" s="127">
        <f>J109</f>
        <v>0</v>
      </c>
      <c r="L65" s="123"/>
    </row>
    <row r="66" spans="1:31" s="2" customFormat="1" ht="21.75" customHeight="1" x14ac:dyDescent="0.2">
      <c r="A66" s="33"/>
      <c r="B66" s="34"/>
      <c r="C66" s="33"/>
      <c r="D66" s="33"/>
      <c r="E66" s="33"/>
      <c r="F66" s="33"/>
      <c r="G66" s="33"/>
      <c r="H66" s="33"/>
      <c r="I66" s="92"/>
      <c r="J66" s="33"/>
      <c r="K66" s="33"/>
      <c r="L66" s="9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6.9" customHeight="1" x14ac:dyDescent="0.2">
      <c r="A67" s="33"/>
      <c r="B67" s="43"/>
      <c r="C67" s="44"/>
      <c r="D67" s="44"/>
      <c r="E67" s="44"/>
      <c r="F67" s="44"/>
      <c r="G67" s="44"/>
      <c r="H67" s="44"/>
      <c r="I67" s="112"/>
      <c r="J67" s="44"/>
      <c r="K67" s="44"/>
      <c r="L67" s="9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71" spans="1:31" s="2" customFormat="1" ht="6.9" customHeight="1" x14ac:dyDescent="0.2">
      <c r="A71" s="33"/>
      <c r="B71" s="45"/>
      <c r="C71" s="46"/>
      <c r="D71" s="46"/>
      <c r="E71" s="46"/>
      <c r="F71" s="46"/>
      <c r="G71" s="46"/>
      <c r="H71" s="46"/>
      <c r="I71" s="113"/>
      <c r="J71" s="46"/>
      <c r="K71" s="46"/>
      <c r="L71" s="9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24.9" customHeight="1" x14ac:dyDescent="0.2">
      <c r="A72" s="33"/>
      <c r="B72" s="34"/>
      <c r="C72" s="22" t="s">
        <v>100</v>
      </c>
      <c r="D72" s="33"/>
      <c r="E72" s="33"/>
      <c r="F72" s="33"/>
      <c r="G72" s="33"/>
      <c r="H72" s="33"/>
      <c r="I72" s="92"/>
      <c r="J72" s="33"/>
      <c r="K72" s="33"/>
      <c r="L72" s="9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" customHeight="1" x14ac:dyDescent="0.2">
      <c r="A73" s="33"/>
      <c r="B73" s="34"/>
      <c r="C73" s="33"/>
      <c r="D73" s="33"/>
      <c r="E73" s="33"/>
      <c r="F73" s="33"/>
      <c r="G73" s="33"/>
      <c r="H73" s="33"/>
      <c r="I73" s="92"/>
      <c r="J73" s="33"/>
      <c r="K73" s="33"/>
      <c r="L73" s="9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2" customHeight="1" x14ac:dyDescent="0.2">
      <c r="A74" s="33"/>
      <c r="B74" s="34"/>
      <c r="C74" s="28" t="s">
        <v>17</v>
      </c>
      <c r="D74" s="33"/>
      <c r="E74" s="33"/>
      <c r="F74" s="33"/>
      <c r="G74" s="33"/>
      <c r="H74" s="33"/>
      <c r="I74" s="92"/>
      <c r="J74" s="33"/>
      <c r="K74" s="33"/>
      <c r="L74" s="9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6.5" customHeight="1" x14ac:dyDescent="0.2">
      <c r="A75" s="33"/>
      <c r="B75" s="34"/>
      <c r="C75" s="33"/>
      <c r="D75" s="33"/>
      <c r="E75" s="322" t="str">
        <f>E7</f>
        <v>Barrandovský most celková rekonstrukce, Praha 4 a 5</v>
      </c>
      <c r="F75" s="323"/>
      <c r="G75" s="323"/>
      <c r="H75" s="323"/>
      <c r="I75" s="92"/>
      <c r="J75" s="33"/>
      <c r="K75" s="33"/>
      <c r="L75" s="9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 x14ac:dyDescent="0.2">
      <c r="A76" s="33"/>
      <c r="B76" s="34"/>
      <c r="C76" s="28" t="s">
        <v>88</v>
      </c>
      <c r="D76" s="33"/>
      <c r="E76" s="33"/>
      <c r="F76" s="33"/>
      <c r="G76" s="33"/>
      <c r="H76" s="33"/>
      <c r="I76" s="92"/>
      <c r="J76" s="33"/>
      <c r="K76" s="33"/>
      <c r="L76" s="9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 x14ac:dyDescent="0.2">
      <c r="A77" s="33"/>
      <c r="B77" s="34"/>
      <c r="C77" s="33"/>
      <c r="D77" s="33"/>
      <c r="E77" s="303" t="str">
        <f>E9</f>
        <v>SO 000 - Vedlejší a ostatní náklady</v>
      </c>
      <c r="F77" s="324"/>
      <c r="G77" s="324"/>
      <c r="H77" s="324"/>
      <c r="I77" s="92"/>
      <c r="J77" s="33"/>
      <c r="K77" s="33"/>
      <c r="L77" s="9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" customHeight="1" x14ac:dyDescent="0.2">
      <c r="A78" s="33"/>
      <c r="B78" s="34"/>
      <c r="C78" s="33"/>
      <c r="D78" s="33"/>
      <c r="E78" s="33"/>
      <c r="F78" s="33"/>
      <c r="G78" s="33"/>
      <c r="H78" s="33"/>
      <c r="I78" s="92"/>
      <c r="J78" s="33"/>
      <c r="K78" s="33"/>
      <c r="L78" s="9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 x14ac:dyDescent="0.2">
      <c r="A79" s="33"/>
      <c r="B79" s="34"/>
      <c r="C79" s="28" t="s">
        <v>21</v>
      </c>
      <c r="D79" s="33"/>
      <c r="E79" s="33"/>
      <c r="F79" s="26" t="str">
        <f>F12</f>
        <v>Praha</v>
      </c>
      <c r="G79" s="33"/>
      <c r="H79" s="33"/>
      <c r="I79" s="94" t="s">
        <v>23</v>
      </c>
      <c r="J79" s="51" t="str">
        <f>IF(J12="","",J12)</f>
        <v>4. 2. 2020</v>
      </c>
      <c r="K79" s="33"/>
      <c r="L79" s="9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" customHeight="1" x14ac:dyDescent="0.2">
      <c r="A80" s="33"/>
      <c r="B80" s="34"/>
      <c r="C80" s="33"/>
      <c r="D80" s="33"/>
      <c r="E80" s="33"/>
      <c r="F80" s="33"/>
      <c r="G80" s="33"/>
      <c r="H80" s="33"/>
      <c r="I80" s="92"/>
      <c r="J80" s="33"/>
      <c r="K80" s="33"/>
      <c r="L80" s="9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25.65" customHeight="1" x14ac:dyDescent="0.2">
      <c r="A81" s="33"/>
      <c r="B81" s="34"/>
      <c r="C81" s="28" t="s">
        <v>25</v>
      </c>
      <c r="D81" s="33"/>
      <c r="E81" s="33"/>
      <c r="F81" s="26" t="str">
        <f>E15</f>
        <v>Hl. město Praha zastoupené TSK</v>
      </c>
      <c r="G81" s="33"/>
      <c r="H81" s="33"/>
      <c r="I81" s="94" t="s">
        <v>31</v>
      </c>
      <c r="J81" s="31" t="str">
        <f>E21</f>
        <v>NOVÁK &amp; PARTNER, s.r.o.</v>
      </c>
      <c r="K81" s="33"/>
      <c r="L81" s="9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15.15" customHeight="1" x14ac:dyDescent="0.2">
      <c r="A82" s="33"/>
      <c r="B82" s="34"/>
      <c r="C82" s="28" t="s">
        <v>29</v>
      </c>
      <c r="D82" s="33"/>
      <c r="E82" s="33"/>
      <c r="F82" s="26" t="str">
        <f>IF(E18="","",E18)</f>
        <v>Vyplň údaj</v>
      </c>
      <c r="G82" s="33"/>
      <c r="H82" s="33"/>
      <c r="I82" s="94" t="s">
        <v>34</v>
      </c>
      <c r="J82" s="31" t="str">
        <f>E24</f>
        <v xml:space="preserve"> </v>
      </c>
      <c r="K82" s="33"/>
      <c r="L82" s="9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10.35" customHeight="1" x14ac:dyDescent="0.2">
      <c r="A83" s="33"/>
      <c r="B83" s="34"/>
      <c r="C83" s="33"/>
      <c r="D83" s="33"/>
      <c r="E83" s="33"/>
      <c r="F83" s="33"/>
      <c r="G83" s="33"/>
      <c r="H83" s="33"/>
      <c r="I83" s="92"/>
      <c r="J83" s="33"/>
      <c r="K83" s="33"/>
      <c r="L83" s="9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11" customFormat="1" ht="29.25" customHeight="1" x14ac:dyDescent="0.2">
      <c r="A84" s="128"/>
      <c r="B84" s="129"/>
      <c r="C84" s="130" t="s">
        <v>101</v>
      </c>
      <c r="D84" s="131" t="s">
        <v>57</v>
      </c>
      <c r="E84" s="131" t="s">
        <v>53</v>
      </c>
      <c r="F84" s="131" t="s">
        <v>54</v>
      </c>
      <c r="G84" s="131" t="s">
        <v>102</v>
      </c>
      <c r="H84" s="131" t="s">
        <v>103</v>
      </c>
      <c r="I84" s="132" t="s">
        <v>104</v>
      </c>
      <c r="J84" s="131" t="s">
        <v>92</v>
      </c>
      <c r="K84" s="133" t="s">
        <v>105</v>
      </c>
      <c r="L84" s="134"/>
      <c r="M84" s="58" t="s">
        <v>3</v>
      </c>
      <c r="N84" s="59" t="s">
        <v>42</v>
      </c>
      <c r="O84" s="59" t="s">
        <v>106</v>
      </c>
      <c r="P84" s="59" t="s">
        <v>107</v>
      </c>
      <c r="Q84" s="59" t="s">
        <v>108</v>
      </c>
      <c r="R84" s="59" t="s">
        <v>109</v>
      </c>
      <c r="S84" s="59" t="s">
        <v>110</v>
      </c>
      <c r="T84" s="60" t="s">
        <v>111</v>
      </c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</row>
    <row r="85" spans="1:65" s="2" customFormat="1" ht="22.8" customHeight="1" x14ac:dyDescent="0.3">
      <c r="A85" s="33"/>
      <c r="B85" s="34"/>
      <c r="C85" s="65" t="s">
        <v>112</v>
      </c>
      <c r="D85" s="33"/>
      <c r="E85" s="33"/>
      <c r="F85" s="33"/>
      <c r="G85" s="33"/>
      <c r="H85" s="33"/>
      <c r="I85" s="92"/>
      <c r="J85" s="135">
        <f>BK85</f>
        <v>0</v>
      </c>
      <c r="K85" s="33"/>
      <c r="L85" s="34"/>
      <c r="M85" s="61"/>
      <c r="N85" s="52"/>
      <c r="O85" s="62"/>
      <c r="P85" s="136">
        <f>P86</f>
        <v>0</v>
      </c>
      <c r="Q85" s="62"/>
      <c r="R85" s="136">
        <f>R86</f>
        <v>0</v>
      </c>
      <c r="S85" s="62"/>
      <c r="T85" s="137">
        <f>T86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8" t="s">
        <v>71</v>
      </c>
      <c r="AU85" s="18" t="s">
        <v>93</v>
      </c>
      <c r="BK85" s="138">
        <f>BK86</f>
        <v>0</v>
      </c>
    </row>
    <row r="86" spans="1:65" s="12" customFormat="1" ht="25.95" customHeight="1" x14ac:dyDescent="0.25">
      <c r="B86" s="139"/>
      <c r="D86" s="140" t="s">
        <v>71</v>
      </c>
      <c r="E86" s="141" t="s">
        <v>113</v>
      </c>
      <c r="F86" s="141" t="s">
        <v>114</v>
      </c>
      <c r="I86" s="142"/>
      <c r="J86" s="143">
        <f>BK86</f>
        <v>0</v>
      </c>
      <c r="L86" s="139"/>
      <c r="M86" s="144"/>
      <c r="N86" s="145"/>
      <c r="O86" s="145"/>
      <c r="P86" s="146">
        <f>P87+P100+P103+P106+P109</f>
        <v>0</v>
      </c>
      <c r="Q86" s="145"/>
      <c r="R86" s="146">
        <f>R87+R100+R103+R106+R109</f>
        <v>0</v>
      </c>
      <c r="S86" s="145"/>
      <c r="T86" s="147">
        <f>T87+T100+T103+T106+T109</f>
        <v>0</v>
      </c>
      <c r="AR86" s="140" t="s">
        <v>115</v>
      </c>
      <c r="AT86" s="148" t="s">
        <v>71</v>
      </c>
      <c r="AU86" s="148" t="s">
        <v>72</v>
      </c>
      <c r="AY86" s="140" t="s">
        <v>116</v>
      </c>
      <c r="BK86" s="149">
        <f>BK87+BK100+BK103+BK106+BK109</f>
        <v>0</v>
      </c>
    </row>
    <row r="87" spans="1:65" s="12" customFormat="1" ht="22.8" customHeight="1" x14ac:dyDescent="0.25">
      <c r="B87" s="139"/>
      <c r="D87" s="140" t="s">
        <v>71</v>
      </c>
      <c r="E87" s="150" t="s">
        <v>117</v>
      </c>
      <c r="F87" s="150" t="s">
        <v>118</v>
      </c>
      <c r="I87" s="142"/>
      <c r="J87" s="151">
        <f>BK87</f>
        <v>0</v>
      </c>
      <c r="L87" s="139"/>
      <c r="M87" s="144"/>
      <c r="N87" s="145"/>
      <c r="O87" s="145"/>
      <c r="P87" s="146">
        <f>SUM(P88:P99)</f>
        <v>0</v>
      </c>
      <c r="Q87" s="145"/>
      <c r="R87" s="146">
        <f>SUM(R88:R99)</f>
        <v>0</v>
      </c>
      <c r="S87" s="145"/>
      <c r="T87" s="147">
        <f>SUM(T88:T99)</f>
        <v>0</v>
      </c>
      <c r="AR87" s="140" t="s">
        <v>115</v>
      </c>
      <c r="AT87" s="148" t="s">
        <v>71</v>
      </c>
      <c r="AU87" s="148" t="s">
        <v>80</v>
      </c>
      <c r="AY87" s="140" t="s">
        <v>116</v>
      </c>
      <c r="BK87" s="149">
        <f>SUM(BK88:BK99)</f>
        <v>0</v>
      </c>
    </row>
    <row r="88" spans="1:65" s="2" customFormat="1" ht="16.5" customHeight="1" x14ac:dyDescent="0.2">
      <c r="A88" s="33"/>
      <c r="B88" s="152"/>
      <c r="C88" s="153" t="s">
        <v>80</v>
      </c>
      <c r="D88" s="153" t="s">
        <v>119</v>
      </c>
      <c r="E88" s="154" t="s">
        <v>120</v>
      </c>
      <c r="F88" s="155" t="s">
        <v>121</v>
      </c>
      <c r="G88" s="156" t="s">
        <v>122</v>
      </c>
      <c r="H88" s="157">
        <v>1</v>
      </c>
      <c r="I88" s="158"/>
      <c r="J88" s="159">
        <f>ROUND(I88*H88,2)</f>
        <v>0</v>
      </c>
      <c r="K88" s="155" t="s">
        <v>3</v>
      </c>
      <c r="L88" s="34"/>
      <c r="M88" s="160" t="s">
        <v>3</v>
      </c>
      <c r="N88" s="161" t="s">
        <v>43</v>
      </c>
      <c r="O88" s="54"/>
      <c r="P88" s="162">
        <f>O88*H88</f>
        <v>0</v>
      </c>
      <c r="Q88" s="162">
        <v>0</v>
      </c>
      <c r="R88" s="162">
        <f>Q88*H88</f>
        <v>0</v>
      </c>
      <c r="S88" s="162">
        <v>0</v>
      </c>
      <c r="T88" s="163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64" t="s">
        <v>123</v>
      </c>
      <c r="AT88" s="164" t="s">
        <v>119</v>
      </c>
      <c r="AU88" s="164" t="s">
        <v>82</v>
      </c>
      <c r="AY88" s="18" t="s">
        <v>116</v>
      </c>
      <c r="BE88" s="165">
        <f>IF(N88="základní",J88,0)</f>
        <v>0</v>
      </c>
      <c r="BF88" s="165">
        <f>IF(N88="snížená",J88,0)</f>
        <v>0</v>
      </c>
      <c r="BG88" s="165">
        <f>IF(N88="zákl. přenesená",J88,0)</f>
        <v>0</v>
      </c>
      <c r="BH88" s="165">
        <f>IF(N88="sníž. přenesená",J88,0)</f>
        <v>0</v>
      </c>
      <c r="BI88" s="165">
        <f>IF(N88="nulová",J88,0)</f>
        <v>0</v>
      </c>
      <c r="BJ88" s="18" t="s">
        <v>80</v>
      </c>
      <c r="BK88" s="165">
        <f>ROUND(I88*H88,2)</f>
        <v>0</v>
      </c>
      <c r="BL88" s="18" t="s">
        <v>123</v>
      </c>
      <c r="BM88" s="164" t="s">
        <v>124</v>
      </c>
    </row>
    <row r="89" spans="1:65" s="2" customFormat="1" ht="10.199999999999999" x14ac:dyDescent="0.2">
      <c r="A89" s="33"/>
      <c r="B89" s="34"/>
      <c r="C89" s="33"/>
      <c r="D89" s="166" t="s">
        <v>125</v>
      </c>
      <c r="E89" s="33"/>
      <c r="F89" s="167" t="s">
        <v>121</v>
      </c>
      <c r="G89" s="33"/>
      <c r="H89" s="33"/>
      <c r="I89" s="92"/>
      <c r="J89" s="33"/>
      <c r="K89" s="33"/>
      <c r="L89" s="34"/>
      <c r="M89" s="168"/>
      <c r="N89" s="169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125</v>
      </c>
      <c r="AU89" s="18" t="s">
        <v>82</v>
      </c>
    </row>
    <row r="90" spans="1:65" s="2" customFormat="1" ht="16.5" customHeight="1" x14ac:dyDescent="0.2">
      <c r="A90" s="33"/>
      <c r="B90" s="152"/>
      <c r="C90" s="153" t="s">
        <v>82</v>
      </c>
      <c r="D90" s="153" t="s">
        <v>119</v>
      </c>
      <c r="E90" s="154" t="s">
        <v>126</v>
      </c>
      <c r="F90" s="155" t="s">
        <v>127</v>
      </c>
      <c r="G90" s="156" t="s">
        <v>122</v>
      </c>
      <c r="H90" s="157">
        <v>1</v>
      </c>
      <c r="I90" s="158"/>
      <c r="J90" s="159">
        <f>ROUND(I90*H90,2)</f>
        <v>0</v>
      </c>
      <c r="K90" s="155" t="s">
        <v>3</v>
      </c>
      <c r="L90" s="34"/>
      <c r="M90" s="160" t="s">
        <v>3</v>
      </c>
      <c r="N90" s="161" t="s">
        <v>43</v>
      </c>
      <c r="O90" s="54"/>
      <c r="P90" s="162">
        <f>O90*H90</f>
        <v>0</v>
      </c>
      <c r="Q90" s="162">
        <v>0</v>
      </c>
      <c r="R90" s="162">
        <f>Q90*H90</f>
        <v>0</v>
      </c>
      <c r="S90" s="162">
        <v>0</v>
      </c>
      <c r="T90" s="163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64" t="s">
        <v>123</v>
      </c>
      <c r="AT90" s="164" t="s">
        <v>119</v>
      </c>
      <c r="AU90" s="164" t="s">
        <v>82</v>
      </c>
      <c r="AY90" s="18" t="s">
        <v>116</v>
      </c>
      <c r="BE90" s="165">
        <f>IF(N90="základní",J90,0)</f>
        <v>0</v>
      </c>
      <c r="BF90" s="165">
        <f>IF(N90="snížená",J90,0)</f>
        <v>0</v>
      </c>
      <c r="BG90" s="165">
        <f>IF(N90="zákl. přenesená",J90,0)</f>
        <v>0</v>
      </c>
      <c r="BH90" s="165">
        <f>IF(N90="sníž. přenesená",J90,0)</f>
        <v>0</v>
      </c>
      <c r="BI90" s="165">
        <f>IF(N90="nulová",J90,0)</f>
        <v>0</v>
      </c>
      <c r="BJ90" s="18" t="s">
        <v>80</v>
      </c>
      <c r="BK90" s="165">
        <f>ROUND(I90*H90,2)</f>
        <v>0</v>
      </c>
      <c r="BL90" s="18" t="s">
        <v>123</v>
      </c>
      <c r="BM90" s="164" t="s">
        <v>128</v>
      </c>
    </row>
    <row r="91" spans="1:65" s="2" customFormat="1" ht="10.199999999999999" x14ac:dyDescent="0.2">
      <c r="A91" s="33"/>
      <c r="B91" s="34"/>
      <c r="C91" s="33"/>
      <c r="D91" s="166" t="s">
        <v>125</v>
      </c>
      <c r="E91" s="33"/>
      <c r="F91" s="167" t="s">
        <v>127</v>
      </c>
      <c r="G91" s="33"/>
      <c r="H91" s="33"/>
      <c r="I91" s="92"/>
      <c r="J91" s="33"/>
      <c r="K91" s="33"/>
      <c r="L91" s="34"/>
      <c r="M91" s="168"/>
      <c r="N91" s="169"/>
      <c r="O91" s="54"/>
      <c r="P91" s="54"/>
      <c r="Q91" s="54"/>
      <c r="R91" s="54"/>
      <c r="S91" s="54"/>
      <c r="T91" s="55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125</v>
      </c>
      <c r="AU91" s="18" t="s">
        <v>82</v>
      </c>
    </row>
    <row r="92" spans="1:65" s="2" customFormat="1" ht="16.5" customHeight="1" x14ac:dyDescent="0.2">
      <c r="A92" s="33"/>
      <c r="B92" s="152"/>
      <c r="C92" s="153" t="s">
        <v>129</v>
      </c>
      <c r="D92" s="153" t="s">
        <v>119</v>
      </c>
      <c r="E92" s="154" t="s">
        <v>130</v>
      </c>
      <c r="F92" s="155" t="s">
        <v>131</v>
      </c>
      <c r="G92" s="156" t="s">
        <v>122</v>
      </c>
      <c r="H92" s="157">
        <v>1</v>
      </c>
      <c r="I92" s="158"/>
      <c r="J92" s="159">
        <f>ROUND(I92*H92,2)</f>
        <v>0</v>
      </c>
      <c r="K92" s="155" t="s">
        <v>3</v>
      </c>
      <c r="L92" s="34"/>
      <c r="M92" s="160" t="s">
        <v>3</v>
      </c>
      <c r="N92" s="161" t="s">
        <v>43</v>
      </c>
      <c r="O92" s="54"/>
      <c r="P92" s="162">
        <f>O92*H92</f>
        <v>0</v>
      </c>
      <c r="Q92" s="162">
        <v>0</v>
      </c>
      <c r="R92" s="162">
        <f>Q92*H92</f>
        <v>0</v>
      </c>
      <c r="S92" s="162">
        <v>0</v>
      </c>
      <c r="T92" s="163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64" t="s">
        <v>123</v>
      </c>
      <c r="AT92" s="164" t="s">
        <v>119</v>
      </c>
      <c r="AU92" s="164" t="s">
        <v>82</v>
      </c>
      <c r="AY92" s="18" t="s">
        <v>116</v>
      </c>
      <c r="BE92" s="165">
        <f>IF(N92="základní",J92,0)</f>
        <v>0</v>
      </c>
      <c r="BF92" s="165">
        <f>IF(N92="snížená",J92,0)</f>
        <v>0</v>
      </c>
      <c r="BG92" s="165">
        <f>IF(N92="zákl. přenesená",J92,0)</f>
        <v>0</v>
      </c>
      <c r="BH92" s="165">
        <f>IF(N92="sníž. přenesená",J92,0)</f>
        <v>0</v>
      </c>
      <c r="BI92" s="165">
        <f>IF(N92="nulová",J92,0)</f>
        <v>0</v>
      </c>
      <c r="BJ92" s="18" t="s">
        <v>80</v>
      </c>
      <c r="BK92" s="165">
        <f>ROUND(I92*H92,2)</f>
        <v>0</v>
      </c>
      <c r="BL92" s="18" t="s">
        <v>123</v>
      </c>
      <c r="BM92" s="164" t="s">
        <v>132</v>
      </c>
    </row>
    <row r="93" spans="1:65" s="2" customFormat="1" ht="10.199999999999999" x14ac:dyDescent="0.2">
      <c r="A93" s="33"/>
      <c r="B93" s="34"/>
      <c r="C93" s="33"/>
      <c r="D93" s="166" t="s">
        <v>125</v>
      </c>
      <c r="E93" s="33"/>
      <c r="F93" s="167" t="s">
        <v>131</v>
      </c>
      <c r="G93" s="33"/>
      <c r="H93" s="33"/>
      <c r="I93" s="92"/>
      <c r="J93" s="33"/>
      <c r="K93" s="33"/>
      <c r="L93" s="34"/>
      <c r="M93" s="168"/>
      <c r="N93" s="169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125</v>
      </c>
      <c r="AU93" s="18" t="s">
        <v>82</v>
      </c>
    </row>
    <row r="94" spans="1:65" s="2" customFormat="1" ht="16.5" customHeight="1" x14ac:dyDescent="0.2">
      <c r="A94" s="33"/>
      <c r="B94" s="152"/>
      <c r="C94" s="153" t="s">
        <v>133</v>
      </c>
      <c r="D94" s="153" t="s">
        <v>119</v>
      </c>
      <c r="E94" s="154" t="s">
        <v>134</v>
      </c>
      <c r="F94" s="155" t="s">
        <v>135</v>
      </c>
      <c r="G94" s="156" t="s">
        <v>122</v>
      </c>
      <c r="H94" s="157">
        <v>1</v>
      </c>
      <c r="I94" s="158"/>
      <c r="J94" s="159">
        <f>ROUND(I94*H94,2)</f>
        <v>0</v>
      </c>
      <c r="K94" s="155" t="s">
        <v>3</v>
      </c>
      <c r="L94" s="34"/>
      <c r="M94" s="160" t="s">
        <v>3</v>
      </c>
      <c r="N94" s="161" t="s">
        <v>43</v>
      </c>
      <c r="O94" s="54"/>
      <c r="P94" s="162">
        <f>O94*H94</f>
        <v>0</v>
      </c>
      <c r="Q94" s="162">
        <v>0</v>
      </c>
      <c r="R94" s="162">
        <f>Q94*H94</f>
        <v>0</v>
      </c>
      <c r="S94" s="162">
        <v>0</v>
      </c>
      <c r="T94" s="163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64" t="s">
        <v>123</v>
      </c>
      <c r="AT94" s="164" t="s">
        <v>119</v>
      </c>
      <c r="AU94" s="164" t="s">
        <v>82</v>
      </c>
      <c r="AY94" s="18" t="s">
        <v>116</v>
      </c>
      <c r="BE94" s="165">
        <f>IF(N94="základní",J94,0)</f>
        <v>0</v>
      </c>
      <c r="BF94" s="165">
        <f>IF(N94="snížená",J94,0)</f>
        <v>0</v>
      </c>
      <c r="BG94" s="165">
        <f>IF(N94="zákl. přenesená",J94,0)</f>
        <v>0</v>
      </c>
      <c r="BH94" s="165">
        <f>IF(N94="sníž. přenesená",J94,0)</f>
        <v>0</v>
      </c>
      <c r="BI94" s="165">
        <f>IF(N94="nulová",J94,0)</f>
        <v>0</v>
      </c>
      <c r="BJ94" s="18" t="s">
        <v>80</v>
      </c>
      <c r="BK94" s="165">
        <f>ROUND(I94*H94,2)</f>
        <v>0</v>
      </c>
      <c r="BL94" s="18" t="s">
        <v>123</v>
      </c>
      <c r="BM94" s="164" t="s">
        <v>136</v>
      </c>
    </row>
    <row r="95" spans="1:65" s="2" customFormat="1" ht="10.199999999999999" x14ac:dyDescent="0.2">
      <c r="A95" s="33"/>
      <c r="B95" s="34"/>
      <c r="C95" s="33"/>
      <c r="D95" s="166" t="s">
        <v>125</v>
      </c>
      <c r="E95" s="33"/>
      <c r="F95" s="167" t="s">
        <v>135</v>
      </c>
      <c r="G95" s="33"/>
      <c r="H95" s="33"/>
      <c r="I95" s="92"/>
      <c r="J95" s="33"/>
      <c r="K95" s="33"/>
      <c r="L95" s="34"/>
      <c r="M95" s="168"/>
      <c r="N95" s="169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125</v>
      </c>
      <c r="AU95" s="18" t="s">
        <v>82</v>
      </c>
    </row>
    <row r="96" spans="1:65" s="2" customFormat="1" ht="16.5" customHeight="1" x14ac:dyDescent="0.2">
      <c r="A96" s="33"/>
      <c r="B96" s="152"/>
      <c r="C96" s="153" t="s">
        <v>115</v>
      </c>
      <c r="D96" s="153" t="s">
        <v>119</v>
      </c>
      <c r="E96" s="154" t="s">
        <v>137</v>
      </c>
      <c r="F96" s="155" t="s">
        <v>138</v>
      </c>
      <c r="G96" s="156" t="s">
        <v>122</v>
      </c>
      <c r="H96" s="157">
        <v>1</v>
      </c>
      <c r="I96" s="158"/>
      <c r="J96" s="159">
        <f>ROUND(I96*H96,2)</f>
        <v>0</v>
      </c>
      <c r="K96" s="155" t="s">
        <v>3</v>
      </c>
      <c r="L96" s="34"/>
      <c r="M96" s="160" t="s">
        <v>3</v>
      </c>
      <c r="N96" s="161" t="s">
        <v>43</v>
      </c>
      <c r="O96" s="54"/>
      <c r="P96" s="162">
        <f>O96*H96</f>
        <v>0</v>
      </c>
      <c r="Q96" s="162">
        <v>0</v>
      </c>
      <c r="R96" s="162">
        <f>Q96*H96</f>
        <v>0</v>
      </c>
      <c r="S96" s="162">
        <v>0</v>
      </c>
      <c r="T96" s="163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64" t="s">
        <v>123</v>
      </c>
      <c r="AT96" s="164" t="s">
        <v>119</v>
      </c>
      <c r="AU96" s="164" t="s">
        <v>82</v>
      </c>
      <c r="AY96" s="18" t="s">
        <v>116</v>
      </c>
      <c r="BE96" s="165">
        <f>IF(N96="základní",J96,0)</f>
        <v>0</v>
      </c>
      <c r="BF96" s="165">
        <f>IF(N96="snížená",J96,0)</f>
        <v>0</v>
      </c>
      <c r="BG96" s="165">
        <f>IF(N96="zákl. přenesená",J96,0)</f>
        <v>0</v>
      </c>
      <c r="BH96" s="165">
        <f>IF(N96="sníž. přenesená",J96,0)</f>
        <v>0</v>
      </c>
      <c r="BI96" s="165">
        <f>IF(N96="nulová",J96,0)</f>
        <v>0</v>
      </c>
      <c r="BJ96" s="18" t="s">
        <v>80</v>
      </c>
      <c r="BK96" s="165">
        <f>ROUND(I96*H96,2)</f>
        <v>0</v>
      </c>
      <c r="BL96" s="18" t="s">
        <v>123</v>
      </c>
      <c r="BM96" s="164" t="s">
        <v>139</v>
      </c>
    </row>
    <row r="97" spans="1:65" s="2" customFormat="1" ht="10.199999999999999" x14ac:dyDescent="0.2">
      <c r="A97" s="33"/>
      <c r="B97" s="34"/>
      <c r="C97" s="33"/>
      <c r="D97" s="166" t="s">
        <v>125</v>
      </c>
      <c r="E97" s="33"/>
      <c r="F97" s="167" t="s">
        <v>138</v>
      </c>
      <c r="G97" s="33"/>
      <c r="H97" s="33"/>
      <c r="I97" s="92"/>
      <c r="J97" s="33"/>
      <c r="K97" s="33"/>
      <c r="L97" s="34"/>
      <c r="M97" s="168"/>
      <c r="N97" s="169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125</v>
      </c>
      <c r="AU97" s="18" t="s">
        <v>82</v>
      </c>
    </row>
    <row r="98" spans="1:65" s="2" customFormat="1" ht="16.5" customHeight="1" x14ac:dyDescent="0.2">
      <c r="A98" s="33"/>
      <c r="B98" s="152"/>
      <c r="C98" s="153" t="s">
        <v>140</v>
      </c>
      <c r="D98" s="153" t="s">
        <v>119</v>
      </c>
      <c r="E98" s="154" t="s">
        <v>141</v>
      </c>
      <c r="F98" s="155" t="s">
        <v>142</v>
      </c>
      <c r="G98" s="156" t="s">
        <v>122</v>
      </c>
      <c r="H98" s="157">
        <v>1</v>
      </c>
      <c r="I98" s="158"/>
      <c r="J98" s="159">
        <f>ROUND(I98*H98,2)</f>
        <v>0</v>
      </c>
      <c r="K98" s="155" t="s">
        <v>3</v>
      </c>
      <c r="L98" s="34"/>
      <c r="M98" s="160" t="s">
        <v>3</v>
      </c>
      <c r="N98" s="161" t="s">
        <v>43</v>
      </c>
      <c r="O98" s="54"/>
      <c r="P98" s="162">
        <f>O98*H98</f>
        <v>0</v>
      </c>
      <c r="Q98" s="162">
        <v>0</v>
      </c>
      <c r="R98" s="162">
        <f>Q98*H98</f>
        <v>0</v>
      </c>
      <c r="S98" s="162">
        <v>0</v>
      </c>
      <c r="T98" s="163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64" t="s">
        <v>133</v>
      </c>
      <c r="AT98" s="164" t="s">
        <v>119</v>
      </c>
      <c r="AU98" s="164" t="s">
        <v>82</v>
      </c>
      <c r="AY98" s="18" t="s">
        <v>116</v>
      </c>
      <c r="BE98" s="165">
        <f>IF(N98="základní",J98,0)</f>
        <v>0</v>
      </c>
      <c r="BF98" s="165">
        <f>IF(N98="snížená",J98,0)</f>
        <v>0</v>
      </c>
      <c r="BG98" s="165">
        <f>IF(N98="zákl. přenesená",J98,0)</f>
        <v>0</v>
      </c>
      <c r="BH98" s="165">
        <f>IF(N98="sníž. přenesená",J98,0)</f>
        <v>0</v>
      </c>
      <c r="BI98" s="165">
        <f>IF(N98="nulová",J98,0)</f>
        <v>0</v>
      </c>
      <c r="BJ98" s="18" t="s">
        <v>80</v>
      </c>
      <c r="BK98" s="165">
        <f>ROUND(I98*H98,2)</f>
        <v>0</v>
      </c>
      <c r="BL98" s="18" t="s">
        <v>133</v>
      </c>
      <c r="BM98" s="164" t="s">
        <v>143</v>
      </c>
    </row>
    <row r="99" spans="1:65" s="2" customFormat="1" ht="10.199999999999999" x14ac:dyDescent="0.2">
      <c r="A99" s="33"/>
      <c r="B99" s="34"/>
      <c r="C99" s="33"/>
      <c r="D99" s="166" t="s">
        <v>125</v>
      </c>
      <c r="E99" s="33"/>
      <c r="F99" s="167" t="s">
        <v>142</v>
      </c>
      <c r="G99" s="33"/>
      <c r="H99" s="33"/>
      <c r="I99" s="92"/>
      <c r="J99" s="33"/>
      <c r="K99" s="33"/>
      <c r="L99" s="34"/>
      <c r="M99" s="168"/>
      <c r="N99" s="169"/>
      <c r="O99" s="54"/>
      <c r="P99" s="54"/>
      <c r="Q99" s="54"/>
      <c r="R99" s="54"/>
      <c r="S99" s="54"/>
      <c r="T99" s="55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8" t="s">
        <v>125</v>
      </c>
      <c r="AU99" s="18" t="s">
        <v>82</v>
      </c>
    </row>
    <row r="100" spans="1:65" s="12" customFormat="1" ht="22.8" customHeight="1" x14ac:dyDescent="0.25">
      <c r="B100" s="139"/>
      <c r="D100" s="140" t="s">
        <v>71</v>
      </c>
      <c r="E100" s="150" t="s">
        <v>144</v>
      </c>
      <c r="F100" s="150" t="s">
        <v>145</v>
      </c>
      <c r="I100" s="142"/>
      <c r="J100" s="151">
        <f>BK100</f>
        <v>0</v>
      </c>
      <c r="L100" s="139"/>
      <c r="M100" s="144"/>
      <c r="N100" s="145"/>
      <c r="O100" s="145"/>
      <c r="P100" s="146">
        <f>SUM(P101:P102)</f>
        <v>0</v>
      </c>
      <c r="Q100" s="145"/>
      <c r="R100" s="146">
        <f>SUM(R101:R102)</f>
        <v>0</v>
      </c>
      <c r="S100" s="145"/>
      <c r="T100" s="147">
        <f>SUM(T101:T102)</f>
        <v>0</v>
      </c>
      <c r="AR100" s="140" t="s">
        <v>115</v>
      </c>
      <c r="AT100" s="148" t="s">
        <v>71</v>
      </c>
      <c r="AU100" s="148" t="s">
        <v>80</v>
      </c>
      <c r="AY100" s="140" t="s">
        <v>116</v>
      </c>
      <c r="BK100" s="149">
        <f>SUM(BK101:BK102)</f>
        <v>0</v>
      </c>
    </row>
    <row r="101" spans="1:65" s="2" customFormat="1" ht="16.5" customHeight="1" x14ac:dyDescent="0.2">
      <c r="A101" s="33"/>
      <c r="B101" s="152"/>
      <c r="C101" s="153" t="s">
        <v>146</v>
      </c>
      <c r="D101" s="153" t="s">
        <v>119</v>
      </c>
      <c r="E101" s="154" t="s">
        <v>147</v>
      </c>
      <c r="F101" s="155" t="s">
        <v>148</v>
      </c>
      <c r="G101" s="156" t="s">
        <v>122</v>
      </c>
      <c r="H101" s="157">
        <v>1</v>
      </c>
      <c r="I101" s="158"/>
      <c r="J101" s="159">
        <f>ROUND(I101*H101,2)</f>
        <v>0</v>
      </c>
      <c r="K101" s="155" t="s">
        <v>3</v>
      </c>
      <c r="L101" s="34"/>
      <c r="M101" s="160" t="s">
        <v>3</v>
      </c>
      <c r="N101" s="161" t="s">
        <v>43</v>
      </c>
      <c r="O101" s="54"/>
      <c r="P101" s="162">
        <f>O101*H101</f>
        <v>0</v>
      </c>
      <c r="Q101" s="162">
        <v>0</v>
      </c>
      <c r="R101" s="162">
        <f>Q101*H101</f>
        <v>0</v>
      </c>
      <c r="S101" s="162">
        <v>0</v>
      </c>
      <c r="T101" s="163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64" t="s">
        <v>123</v>
      </c>
      <c r="AT101" s="164" t="s">
        <v>119</v>
      </c>
      <c r="AU101" s="164" t="s">
        <v>82</v>
      </c>
      <c r="AY101" s="18" t="s">
        <v>116</v>
      </c>
      <c r="BE101" s="165">
        <f>IF(N101="základní",J101,0)</f>
        <v>0</v>
      </c>
      <c r="BF101" s="165">
        <f>IF(N101="snížená",J101,0)</f>
        <v>0</v>
      </c>
      <c r="BG101" s="165">
        <f>IF(N101="zákl. přenesená",J101,0)</f>
        <v>0</v>
      </c>
      <c r="BH101" s="165">
        <f>IF(N101="sníž. přenesená",J101,0)</f>
        <v>0</v>
      </c>
      <c r="BI101" s="165">
        <f>IF(N101="nulová",J101,0)</f>
        <v>0</v>
      </c>
      <c r="BJ101" s="18" t="s">
        <v>80</v>
      </c>
      <c r="BK101" s="165">
        <f>ROUND(I101*H101,2)</f>
        <v>0</v>
      </c>
      <c r="BL101" s="18" t="s">
        <v>123</v>
      </c>
      <c r="BM101" s="164" t="s">
        <v>149</v>
      </c>
    </row>
    <row r="102" spans="1:65" s="2" customFormat="1" ht="10.199999999999999" x14ac:dyDescent="0.2">
      <c r="A102" s="33"/>
      <c r="B102" s="34"/>
      <c r="C102" s="33"/>
      <c r="D102" s="166" t="s">
        <v>125</v>
      </c>
      <c r="E102" s="33"/>
      <c r="F102" s="167" t="s">
        <v>148</v>
      </c>
      <c r="G102" s="33"/>
      <c r="H102" s="33"/>
      <c r="I102" s="92"/>
      <c r="J102" s="33"/>
      <c r="K102" s="33"/>
      <c r="L102" s="34"/>
      <c r="M102" s="168"/>
      <c r="N102" s="169"/>
      <c r="O102" s="54"/>
      <c r="P102" s="54"/>
      <c r="Q102" s="54"/>
      <c r="R102" s="54"/>
      <c r="S102" s="54"/>
      <c r="T102" s="5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125</v>
      </c>
      <c r="AU102" s="18" t="s">
        <v>82</v>
      </c>
    </row>
    <row r="103" spans="1:65" s="12" customFormat="1" ht="22.8" customHeight="1" x14ac:dyDescent="0.25">
      <c r="B103" s="139"/>
      <c r="D103" s="140" t="s">
        <v>71</v>
      </c>
      <c r="E103" s="150" t="s">
        <v>150</v>
      </c>
      <c r="F103" s="150" t="s">
        <v>151</v>
      </c>
      <c r="I103" s="142"/>
      <c r="J103" s="151">
        <f>BK103</f>
        <v>0</v>
      </c>
      <c r="L103" s="139"/>
      <c r="M103" s="144"/>
      <c r="N103" s="145"/>
      <c r="O103" s="145"/>
      <c r="P103" s="146">
        <f>SUM(P104:P105)</f>
        <v>0</v>
      </c>
      <c r="Q103" s="145"/>
      <c r="R103" s="146">
        <f>SUM(R104:R105)</f>
        <v>0</v>
      </c>
      <c r="S103" s="145"/>
      <c r="T103" s="147">
        <f>SUM(T104:T105)</f>
        <v>0</v>
      </c>
      <c r="AR103" s="140" t="s">
        <v>115</v>
      </c>
      <c r="AT103" s="148" t="s">
        <v>71</v>
      </c>
      <c r="AU103" s="148" t="s">
        <v>80</v>
      </c>
      <c r="AY103" s="140" t="s">
        <v>116</v>
      </c>
      <c r="BK103" s="149">
        <f>SUM(BK104:BK105)</f>
        <v>0</v>
      </c>
    </row>
    <row r="104" spans="1:65" s="2" customFormat="1" ht="16.5" customHeight="1" x14ac:dyDescent="0.2">
      <c r="A104" s="33"/>
      <c r="B104" s="152"/>
      <c r="C104" s="153" t="s">
        <v>152</v>
      </c>
      <c r="D104" s="153" t="s">
        <v>119</v>
      </c>
      <c r="E104" s="154" t="s">
        <v>153</v>
      </c>
      <c r="F104" s="155" t="s">
        <v>154</v>
      </c>
      <c r="G104" s="156" t="s">
        <v>122</v>
      </c>
      <c r="H104" s="157">
        <v>1</v>
      </c>
      <c r="I104" s="158"/>
      <c r="J104" s="159">
        <f>ROUND(I104*H104,2)</f>
        <v>0</v>
      </c>
      <c r="K104" s="155" t="s">
        <v>3</v>
      </c>
      <c r="L104" s="34"/>
      <c r="M104" s="160" t="s">
        <v>3</v>
      </c>
      <c r="N104" s="161" t="s">
        <v>43</v>
      </c>
      <c r="O104" s="54"/>
      <c r="P104" s="162">
        <f>O104*H104</f>
        <v>0</v>
      </c>
      <c r="Q104" s="162">
        <v>0</v>
      </c>
      <c r="R104" s="162">
        <f>Q104*H104</f>
        <v>0</v>
      </c>
      <c r="S104" s="162">
        <v>0</v>
      </c>
      <c r="T104" s="163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64" t="s">
        <v>123</v>
      </c>
      <c r="AT104" s="164" t="s">
        <v>119</v>
      </c>
      <c r="AU104" s="164" t="s">
        <v>82</v>
      </c>
      <c r="AY104" s="18" t="s">
        <v>116</v>
      </c>
      <c r="BE104" s="165">
        <f>IF(N104="základní",J104,0)</f>
        <v>0</v>
      </c>
      <c r="BF104" s="165">
        <f>IF(N104="snížená",J104,0)</f>
        <v>0</v>
      </c>
      <c r="BG104" s="165">
        <f>IF(N104="zákl. přenesená",J104,0)</f>
        <v>0</v>
      </c>
      <c r="BH104" s="165">
        <f>IF(N104="sníž. přenesená",J104,0)</f>
        <v>0</v>
      </c>
      <c r="BI104" s="165">
        <f>IF(N104="nulová",J104,0)</f>
        <v>0</v>
      </c>
      <c r="BJ104" s="18" t="s">
        <v>80</v>
      </c>
      <c r="BK104" s="165">
        <f>ROUND(I104*H104,2)</f>
        <v>0</v>
      </c>
      <c r="BL104" s="18" t="s">
        <v>123</v>
      </c>
      <c r="BM104" s="164" t="s">
        <v>155</v>
      </c>
    </row>
    <row r="105" spans="1:65" s="2" customFormat="1" ht="10.199999999999999" x14ac:dyDescent="0.2">
      <c r="A105" s="33"/>
      <c r="B105" s="34"/>
      <c r="C105" s="33"/>
      <c r="D105" s="166" t="s">
        <v>125</v>
      </c>
      <c r="E105" s="33"/>
      <c r="F105" s="167" t="s">
        <v>154</v>
      </c>
      <c r="G105" s="33"/>
      <c r="H105" s="33"/>
      <c r="I105" s="92"/>
      <c r="J105" s="33"/>
      <c r="K105" s="33"/>
      <c r="L105" s="34"/>
      <c r="M105" s="168"/>
      <c r="N105" s="169"/>
      <c r="O105" s="54"/>
      <c r="P105" s="54"/>
      <c r="Q105" s="54"/>
      <c r="R105" s="54"/>
      <c r="S105" s="54"/>
      <c r="T105" s="55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8" t="s">
        <v>125</v>
      </c>
      <c r="AU105" s="18" t="s">
        <v>82</v>
      </c>
    </row>
    <row r="106" spans="1:65" s="12" customFormat="1" ht="22.8" customHeight="1" x14ac:dyDescent="0.25">
      <c r="B106" s="139"/>
      <c r="D106" s="140" t="s">
        <v>71</v>
      </c>
      <c r="E106" s="150" t="s">
        <v>156</v>
      </c>
      <c r="F106" s="150" t="s">
        <v>157</v>
      </c>
      <c r="I106" s="142"/>
      <c r="J106" s="151">
        <f>BK106</f>
        <v>0</v>
      </c>
      <c r="L106" s="139"/>
      <c r="M106" s="144"/>
      <c r="N106" s="145"/>
      <c r="O106" s="145"/>
      <c r="P106" s="146">
        <f>SUM(P107:P108)</f>
        <v>0</v>
      </c>
      <c r="Q106" s="145"/>
      <c r="R106" s="146">
        <f>SUM(R107:R108)</f>
        <v>0</v>
      </c>
      <c r="S106" s="145"/>
      <c r="T106" s="147">
        <f>SUM(T107:T108)</f>
        <v>0</v>
      </c>
      <c r="AR106" s="140" t="s">
        <v>115</v>
      </c>
      <c r="AT106" s="148" t="s">
        <v>71</v>
      </c>
      <c r="AU106" s="148" t="s">
        <v>80</v>
      </c>
      <c r="AY106" s="140" t="s">
        <v>116</v>
      </c>
      <c r="BK106" s="149">
        <f>SUM(BK107:BK108)</f>
        <v>0</v>
      </c>
    </row>
    <row r="107" spans="1:65" s="2" customFormat="1" ht="16.5" customHeight="1" x14ac:dyDescent="0.2">
      <c r="A107" s="33"/>
      <c r="B107" s="152"/>
      <c r="C107" s="153" t="s">
        <v>158</v>
      </c>
      <c r="D107" s="153" t="s">
        <v>119</v>
      </c>
      <c r="E107" s="154" t="s">
        <v>159</v>
      </c>
      <c r="F107" s="155" t="s">
        <v>157</v>
      </c>
      <c r="G107" s="156" t="s">
        <v>122</v>
      </c>
      <c r="H107" s="157">
        <v>1</v>
      </c>
      <c r="I107" s="158"/>
      <c r="J107" s="159">
        <f>ROUND(I107*H107,2)</f>
        <v>0</v>
      </c>
      <c r="K107" s="155" t="s">
        <v>3</v>
      </c>
      <c r="L107" s="34"/>
      <c r="M107" s="160" t="s">
        <v>3</v>
      </c>
      <c r="N107" s="161" t="s">
        <v>43</v>
      </c>
      <c r="O107" s="54"/>
      <c r="P107" s="162">
        <f>O107*H107</f>
        <v>0</v>
      </c>
      <c r="Q107" s="162">
        <v>0</v>
      </c>
      <c r="R107" s="162">
        <f>Q107*H107</f>
        <v>0</v>
      </c>
      <c r="S107" s="162">
        <v>0</v>
      </c>
      <c r="T107" s="163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64" t="s">
        <v>123</v>
      </c>
      <c r="AT107" s="164" t="s">
        <v>119</v>
      </c>
      <c r="AU107" s="164" t="s">
        <v>82</v>
      </c>
      <c r="AY107" s="18" t="s">
        <v>116</v>
      </c>
      <c r="BE107" s="165">
        <f>IF(N107="základní",J107,0)</f>
        <v>0</v>
      </c>
      <c r="BF107" s="165">
        <f>IF(N107="snížená",J107,0)</f>
        <v>0</v>
      </c>
      <c r="BG107" s="165">
        <f>IF(N107="zákl. přenesená",J107,0)</f>
        <v>0</v>
      </c>
      <c r="BH107" s="165">
        <f>IF(N107="sníž. přenesená",J107,0)</f>
        <v>0</v>
      </c>
      <c r="BI107" s="165">
        <f>IF(N107="nulová",J107,0)</f>
        <v>0</v>
      </c>
      <c r="BJ107" s="18" t="s">
        <v>80</v>
      </c>
      <c r="BK107" s="165">
        <f>ROUND(I107*H107,2)</f>
        <v>0</v>
      </c>
      <c r="BL107" s="18" t="s">
        <v>123</v>
      </c>
      <c r="BM107" s="164" t="s">
        <v>160</v>
      </c>
    </row>
    <row r="108" spans="1:65" s="2" customFormat="1" ht="10.199999999999999" x14ac:dyDescent="0.2">
      <c r="A108" s="33"/>
      <c r="B108" s="34"/>
      <c r="C108" s="33"/>
      <c r="D108" s="166" t="s">
        <v>125</v>
      </c>
      <c r="E108" s="33"/>
      <c r="F108" s="167" t="s">
        <v>157</v>
      </c>
      <c r="G108" s="33"/>
      <c r="H108" s="33"/>
      <c r="I108" s="92"/>
      <c r="J108" s="33"/>
      <c r="K108" s="33"/>
      <c r="L108" s="34"/>
      <c r="M108" s="168"/>
      <c r="N108" s="169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125</v>
      </c>
      <c r="AU108" s="18" t="s">
        <v>82</v>
      </c>
    </row>
    <row r="109" spans="1:65" s="12" customFormat="1" ht="22.8" customHeight="1" x14ac:dyDescent="0.25">
      <c r="B109" s="139"/>
      <c r="D109" s="140" t="s">
        <v>71</v>
      </c>
      <c r="E109" s="150" t="s">
        <v>161</v>
      </c>
      <c r="F109" s="150" t="s">
        <v>162</v>
      </c>
      <c r="I109" s="142"/>
      <c r="J109" s="151">
        <f>BK109</f>
        <v>0</v>
      </c>
      <c r="L109" s="139"/>
      <c r="M109" s="144"/>
      <c r="N109" s="145"/>
      <c r="O109" s="145"/>
      <c r="P109" s="146">
        <f>SUM(P110:P121)</f>
        <v>0</v>
      </c>
      <c r="Q109" s="145"/>
      <c r="R109" s="146">
        <f>SUM(R110:R121)</f>
        <v>0</v>
      </c>
      <c r="S109" s="145"/>
      <c r="T109" s="147">
        <f>SUM(T110:T121)</f>
        <v>0</v>
      </c>
      <c r="AR109" s="140" t="s">
        <v>115</v>
      </c>
      <c r="AT109" s="148" t="s">
        <v>71</v>
      </c>
      <c r="AU109" s="148" t="s">
        <v>80</v>
      </c>
      <c r="AY109" s="140" t="s">
        <v>116</v>
      </c>
      <c r="BK109" s="149">
        <f>SUM(BK110:BK121)</f>
        <v>0</v>
      </c>
    </row>
    <row r="110" spans="1:65" s="2" customFormat="1" ht="16.5" customHeight="1" x14ac:dyDescent="0.2">
      <c r="A110" s="33"/>
      <c r="B110" s="152"/>
      <c r="C110" s="153" t="s">
        <v>163</v>
      </c>
      <c r="D110" s="153" t="s">
        <v>119</v>
      </c>
      <c r="E110" s="154" t="s">
        <v>164</v>
      </c>
      <c r="F110" s="155" t="s">
        <v>820</v>
      </c>
      <c r="G110" s="156" t="s">
        <v>165</v>
      </c>
      <c r="H110" s="157">
        <v>1</v>
      </c>
      <c r="I110" s="158"/>
      <c r="J110" s="159">
        <f>ROUND(I110*H110,2)</f>
        <v>0</v>
      </c>
      <c r="K110" s="155" t="s">
        <v>3</v>
      </c>
      <c r="L110" s="34"/>
      <c r="M110" s="160" t="s">
        <v>3</v>
      </c>
      <c r="N110" s="161" t="s">
        <v>43</v>
      </c>
      <c r="O110" s="54"/>
      <c r="P110" s="162">
        <f>O110*H110</f>
        <v>0</v>
      </c>
      <c r="Q110" s="162">
        <v>0</v>
      </c>
      <c r="R110" s="162">
        <f>Q110*H110</f>
        <v>0</v>
      </c>
      <c r="S110" s="162">
        <v>0</v>
      </c>
      <c r="T110" s="163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64" t="s">
        <v>123</v>
      </c>
      <c r="AT110" s="164" t="s">
        <v>119</v>
      </c>
      <c r="AU110" s="164" t="s">
        <v>82</v>
      </c>
      <c r="AY110" s="18" t="s">
        <v>116</v>
      </c>
      <c r="BE110" s="165">
        <f>IF(N110="základní",J110,0)</f>
        <v>0</v>
      </c>
      <c r="BF110" s="165">
        <f>IF(N110="snížená",J110,0)</f>
        <v>0</v>
      </c>
      <c r="BG110" s="165">
        <f>IF(N110="zákl. přenesená",J110,0)</f>
        <v>0</v>
      </c>
      <c r="BH110" s="165">
        <f>IF(N110="sníž. přenesená",J110,0)</f>
        <v>0</v>
      </c>
      <c r="BI110" s="165">
        <f>IF(N110="nulová",J110,0)</f>
        <v>0</v>
      </c>
      <c r="BJ110" s="18" t="s">
        <v>80</v>
      </c>
      <c r="BK110" s="165">
        <f>ROUND(I110*H110,2)</f>
        <v>0</v>
      </c>
      <c r="BL110" s="18" t="s">
        <v>123</v>
      </c>
      <c r="BM110" s="164" t="s">
        <v>166</v>
      </c>
    </row>
    <row r="111" spans="1:65" s="2" customFormat="1" ht="10.199999999999999" x14ac:dyDescent="0.2">
      <c r="A111" s="33"/>
      <c r="B111" s="34"/>
      <c r="C111" s="33"/>
      <c r="D111" s="166" t="s">
        <v>125</v>
      </c>
      <c r="E111" s="33"/>
      <c r="F111" s="167" t="s">
        <v>820</v>
      </c>
      <c r="G111" s="33"/>
      <c r="H111" s="33"/>
      <c r="I111" s="92"/>
      <c r="J111" s="33"/>
      <c r="K111" s="33"/>
      <c r="L111" s="34"/>
      <c r="M111" s="168"/>
      <c r="N111" s="169"/>
      <c r="O111" s="54"/>
      <c r="P111" s="54"/>
      <c r="Q111" s="54"/>
      <c r="R111" s="54"/>
      <c r="S111" s="54"/>
      <c r="T111" s="5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8" t="s">
        <v>125</v>
      </c>
      <c r="AU111" s="18" t="s">
        <v>82</v>
      </c>
    </row>
    <row r="112" spans="1:65" s="2" customFormat="1" ht="16.5" customHeight="1" x14ac:dyDescent="0.2">
      <c r="A112" s="33"/>
      <c r="B112" s="152"/>
      <c r="C112" s="153" t="s">
        <v>167</v>
      </c>
      <c r="D112" s="153" t="s">
        <v>119</v>
      </c>
      <c r="E112" s="154" t="s">
        <v>168</v>
      </c>
      <c r="F112" s="155" t="s">
        <v>821</v>
      </c>
      <c r="G112" s="156" t="s">
        <v>169</v>
      </c>
      <c r="H112" s="157">
        <v>150</v>
      </c>
      <c r="I112" s="158"/>
      <c r="J112" s="159">
        <f>ROUND(I112*H112,2)</f>
        <v>0</v>
      </c>
      <c r="K112" s="155" t="s">
        <v>3</v>
      </c>
      <c r="L112" s="34"/>
      <c r="M112" s="160" t="s">
        <v>3</v>
      </c>
      <c r="N112" s="161" t="s">
        <v>43</v>
      </c>
      <c r="O112" s="54"/>
      <c r="P112" s="162">
        <f>O112*H112</f>
        <v>0</v>
      </c>
      <c r="Q112" s="162">
        <v>0</v>
      </c>
      <c r="R112" s="162">
        <f>Q112*H112</f>
        <v>0</v>
      </c>
      <c r="S112" s="162">
        <v>0</v>
      </c>
      <c r="T112" s="163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64" t="s">
        <v>123</v>
      </c>
      <c r="AT112" s="164" t="s">
        <v>119</v>
      </c>
      <c r="AU112" s="164" t="s">
        <v>82</v>
      </c>
      <c r="AY112" s="18" t="s">
        <v>116</v>
      </c>
      <c r="BE112" s="165">
        <f>IF(N112="základní",J112,0)</f>
        <v>0</v>
      </c>
      <c r="BF112" s="165">
        <f>IF(N112="snížená",J112,0)</f>
        <v>0</v>
      </c>
      <c r="BG112" s="165">
        <f>IF(N112="zákl. přenesená",J112,0)</f>
        <v>0</v>
      </c>
      <c r="BH112" s="165">
        <f>IF(N112="sníž. přenesená",J112,0)</f>
        <v>0</v>
      </c>
      <c r="BI112" s="165">
        <f>IF(N112="nulová",J112,0)</f>
        <v>0</v>
      </c>
      <c r="BJ112" s="18" t="s">
        <v>80</v>
      </c>
      <c r="BK112" s="165">
        <f>ROUND(I112*H112,2)</f>
        <v>0</v>
      </c>
      <c r="BL112" s="18" t="s">
        <v>123</v>
      </c>
      <c r="BM112" s="164" t="s">
        <v>170</v>
      </c>
    </row>
    <row r="113" spans="1:65" s="2" customFormat="1" ht="10.199999999999999" x14ac:dyDescent="0.2">
      <c r="A113" s="33"/>
      <c r="B113" s="34"/>
      <c r="C113" s="33"/>
      <c r="D113" s="166" t="s">
        <v>125</v>
      </c>
      <c r="E113" s="33"/>
      <c r="F113" s="167" t="s">
        <v>822</v>
      </c>
      <c r="G113" s="33"/>
      <c r="H113" s="33"/>
      <c r="I113" s="92"/>
      <c r="J113" s="33"/>
      <c r="K113" s="33"/>
      <c r="L113" s="34"/>
      <c r="M113" s="168"/>
      <c r="N113" s="169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125</v>
      </c>
      <c r="AU113" s="18" t="s">
        <v>82</v>
      </c>
    </row>
    <row r="114" spans="1:65" s="13" customFormat="1" ht="10.199999999999999" x14ac:dyDescent="0.2">
      <c r="B114" s="170"/>
      <c r="D114" s="166" t="s">
        <v>171</v>
      </c>
      <c r="E114" s="171" t="s">
        <v>3</v>
      </c>
      <c r="F114" s="172" t="s">
        <v>172</v>
      </c>
      <c r="H114" s="173">
        <v>150</v>
      </c>
      <c r="I114" s="174"/>
      <c r="L114" s="170"/>
      <c r="M114" s="175"/>
      <c r="N114" s="176"/>
      <c r="O114" s="176"/>
      <c r="P114" s="176"/>
      <c r="Q114" s="176"/>
      <c r="R114" s="176"/>
      <c r="S114" s="176"/>
      <c r="T114" s="177"/>
      <c r="AT114" s="171" t="s">
        <v>171</v>
      </c>
      <c r="AU114" s="171" t="s">
        <v>82</v>
      </c>
      <c r="AV114" s="13" t="s">
        <v>82</v>
      </c>
      <c r="AW114" s="13" t="s">
        <v>33</v>
      </c>
      <c r="AX114" s="13" t="s">
        <v>80</v>
      </c>
      <c r="AY114" s="171" t="s">
        <v>116</v>
      </c>
    </row>
    <row r="115" spans="1:65" s="2" customFormat="1" ht="16.5" customHeight="1" x14ac:dyDescent="0.2">
      <c r="A115" s="33"/>
      <c r="B115" s="152"/>
      <c r="C115" s="153" t="s">
        <v>173</v>
      </c>
      <c r="D115" s="153" t="s">
        <v>119</v>
      </c>
      <c r="E115" s="154" t="s">
        <v>174</v>
      </c>
      <c r="F115" s="155" t="s">
        <v>175</v>
      </c>
      <c r="G115" s="156" t="s">
        <v>169</v>
      </c>
      <c r="H115" s="157">
        <v>16</v>
      </c>
      <c r="I115" s="158"/>
      <c r="J115" s="159">
        <f>ROUND(I115*H115,2)</f>
        <v>0</v>
      </c>
      <c r="K115" s="155" t="s">
        <v>3</v>
      </c>
      <c r="L115" s="34"/>
      <c r="M115" s="160" t="s">
        <v>3</v>
      </c>
      <c r="N115" s="161" t="s">
        <v>43</v>
      </c>
      <c r="O115" s="54"/>
      <c r="P115" s="162">
        <f>O115*H115</f>
        <v>0</v>
      </c>
      <c r="Q115" s="162">
        <v>0</v>
      </c>
      <c r="R115" s="162">
        <f>Q115*H115</f>
        <v>0</v>
      </c>
      <c r="S115" s="162">
        <v>0</v>
      </c>
      <c r="T115" s="163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64" t="s">
        <v>123</v>
      </c>
      <c r="AT115" s="164" t="s">
        <v>119</v>
      </c>
      <c r="AU115" s="164" t="s">
        <v>82</v>
      </c>
      <c r="AY115" s="18" t="s">
        <v>116</v>
      </c>
      <c r="BE115" s="165">
        <f>IF(N115="základní",J115,0)</f>
        <v>0</v>
      </c>
      <c r="BF115" s="165">
        <f>IF(N115="snížená",J115,0)</f>
        <v>0</v>
      </c>
      <c r="BG115" s="165">
        <f>IF(N115="zákl. přenesená",J115,0)</f>
        <v>0</v>
      </c>
      <c r="BH115" s="165">
        <f>IF(N115="sníž. přenesená",J115,0)</f>
        <v>0</v>
      </c>
      <c r="BI115" s="165">
        <f>IF(N115="nulová",J115,0)</f>
        <v>0</v>
      </c>
      <c r="BJ115" s="18" t="s">
        <v>80</v>
      </c>
      <c r="BK115" s="165">
        <f>ROUND(I115*H115,2)</f>
        <v>0</v>
      </c>
      <c r="BL115" s="18" t="s">
        <v>123</v>
      </c>
      <c r="BM115" s="164" t="s">
        <v>176</v>
      </c>
    </row>
    <row r="116" spans="1:65" s="2" customFormat="1" ht="10.199999999999999" x14ac:dyDescent="0.2">
      <c r="A116" s="33"/>
      <c r="B116" s="34"/>
      <c r="C116" s="33"/>
      <c r="D116" s="166" t="s">
        <v>125</v>
      </c>
      <c r="E116" s="33"/>
      <c r="F116" s="167" t="s">
        <v>823</v>
      </c>
      <c r="G116" s="33"/>
      <c r="H116" s="33"/>
      <c r="I116" s="92"/>
      <c r="J116" s="33"/>
      <c r="K116" s="33"/>
      <c r="L116" s="34"/>
      <c r="M116" s="168"/>
      <c r="N116" s="169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125</v>
      </c>
      <c r="AU116" s="18" t="s">
        <v>82</v>
      </c>
    </row>
    <row r="117" spans="1:65" s="13" customFormat="1" ht="10.199999999999999" x14ac:dyDescent="0.2">
      <c r="B117" s="170"/>
      <c r="D117" s="166" t="s">
        <v>171</v>
      </c>
      <c r="E117" s="171" t="s">
        <v>3</v>
      </c>
      <c r="F117" s="172" t="s">
        <v>177</v>
      </c>
      <c r="H117" s="173">
        <v>4</v>
      </c>
      <c r="I117" s="174"/>
      <c r="L117" s="170"/>
      <c r="M117" s="175"/>
      <c r="N117" s="176"/>
      <c r="O117" s="176"/>
      <c r="P117" s="176"/>
      <c r="Q117" s="176"/>
      <c r="R117" s="176"/>
      <c r="S117" s="176"/>
      <c r="T117" s="177"/>
      <c r="AT117" s="171" t="s">
        <v>171</v>
      </c>
      <c r="AU117" s="171" t="s">
        <v>82</v>
      </c>
      <c r="AV117" s="13" t="s">
        <v>82</v>
      </c>
      <c r="AW117" s="13" t="s">
        <v>33</v>
      </c>
      <c r="AX117" s="13" t="s">
        <v>72</v>
      </c>
      <c r="AY117" s="171" t="s">
        <v>116</v>
      </c>
    </row>
    <row r="118" spans="1:65" s="13" customFormat="1" ht="10.199999999999999" x14ac:dyDescent="0.2">
      <c r="B118" s="170"/>
      <c r="D118" s="166" t="s">
        <v>171</v>
      </c>
      <c r="E118" s="171" t="s">
        <v>3</v>
      </c>
      <c r="F118" s="172" t="s">
        <v>178</v>
      </c>
      <c r="H118" s="173">
        <v>4</v>
      </c>
      <c r="I118" s="174"/>
      <c r="L118" s="170"/>
      <c r="M118" s="175"/>
      <c r="N118" s="176"/>
      <c r="O118" s="176"/>
      <c r="P118" s="176"/>
      <c r="Q118" s="176"/>
      <c r="R118" s="176"/>
      <c r="S118" s="176"/>
      <c r="T118" s="177"/>
      <c r="AT118" s="171" t="s">
        <v>171</v>
      </c>
      <c r="AU118" s="171" t="s">
        <v>82</v>
      </c>
      <c r="AV118" s="13" t="s">
        <v>82</v>
      </c>
      <c r="AW118" s="13" t="s">
        <v>33</v>
      </c>
      <c r="AX118" s="13" t="s">
        <v>72</v>
      </c>
      <c r="AY118" s="171" t="s">
        <v>116</v>
      </c>
    </row>
    <row r="119" spans="1:65" s="13" customFormat="1" ht="10.199999999999999" x14ac:dyDescent="0.2">
      <c r="B119" s="170"/>
      <c r="D119" s="166" t="s">
        <v>171</v>
      </c>
      <c r="E119" s="171" t="s">
        <v>3</v>
      </c>
      <c r="F119" s="172" t="s">
        <v>179</v>
      </c>
      <c r="H119" s="173">
        <v>4</v>
      </c>
      <c r="I119" s="174"/>
      <c r="L119" s="170"/>
      <c r="M119" s="175"/>
      <c r="N119" s="176"/>
      <c r="O119" s="176"/>
      <c r="P119" s="176"/>
      <c r="Q119" s="176"/>
      <c r="R119" s="176"/>
      <c r="S119" s="176"/>
      <c r="T119" s="177"/>
      <c r="AT119" s="171" t="s">
        <v>171</v>
      </c>
      <c r="AU119" s="171" t="s">
        <v>82</v>
      </c>
      <c r="AV119" s="13" t="s">
        <v>82</v>
      </c>
      <c r="AW119" s="13" t="s">
        <v>33</v>
      </c>
      <c r="AX119" s="13" t="s">
        <v>72</v>
      </c>
      <c r="AY119" s="171" t="s">
        <v>116</v>
      </c>
    </row>
    <row r="120" spans="1:65" s="13" customFormat="1" ht="10.199999999999999" x14ac:dyDescent="0.2">
      <c r="B120" s="170"/>
      <c r="D120" s="166" t="s">
        <v>171</v>
      </c>
      <c r="E120" s="171" t="s">
        <v>3</v>
      </c>
      <c r="F120" s="172" t="s">
        <v>180</v>
      </c>
      <c r="H120" s="173">
        <v>4</v>
      </c>
      <c r="I120" s="174"/>
      <c r="L120" s="170"/>
      <c r="M120" s="175"/>
      <c r="N120" s="176"/>
      <c r="O120" s="176"/>
      <c r="P120" s="176"/>
      <c r="Q120" s="176"/>
      <c r="R120" s="176"/>
      <c r="S120" s="176"/>
      <c r="T120" s="177"/>
      <c r="AT120" s="171" t="s">
        <v>171</v>
      </c>
      <c r="AU120" s="171" t="s">
        <v>82</v>
      </c>
      <c r="AV120" s="13" t="s">
        <v>82</v>
      </c>
      <c r="AW120" s="13" t="s">
        <v>33</v>
      </c>
      <c r="AX120" s="13" t="s">
        <v>72</v>
      </c>
      <c r="AY120" s="171" t="s">
        <v>116</v>
      </c>
    </row>
    <row r="121" spans="1:65" s="14" customFormat="1" ht="10.199999999999999" x14ac:dyDescent="0.2">
      <c r="B121" s="178"/>
      <c r="D121" s="166" t="s">
        <v>171</v>
      </c>
      <c r="E121" s="179" t="s">
        <v>3</v>
      </c>
      <c r="F121" s="180" t="s">
        <v>181</v>
      </c>
      <c r="H121" s="181">
        <v>16</v>
      </c>
      <c r="I121" s="182"/>
      <c r="L121" s="178"/>
      <c r="M121" s="183"/>
      <c r="N121" s="184"/>
      <c r="O121" s="184"/>
      <c r="P121" s="184"/>
      <c r="Q121" s="184"/>
      <c r="R121" s="184"/>
      <c r="S121" s="184"/>
      <c r="T121" s="185"/>
      <c r="AT121" s="179" t="s">
        <v>171</v>
      </c>
      <c r="AU121" s="179" t="s">
        <v>82</v>
      </c>
      <c r="AV121" s="14" t="s">
        <v>133</v>
      </c>
      <c r="AW121" s="14" t="s">
        <v>33</v>
      </c>
      <c r="AX121" s="14" t="s">
        <v>80</v>
      </c>
      <c r="AY121" s="179" t="s">
        <v>116</v>
      </c>
    </row>
    <row r="122" spans="1:65" s="2" customFormat="1" ht="6.9" customHeight="1" x14ac:dyDescent="0.2">
      <c r="A122" s="33"/>
      <c r="B122" s="43"/>
      <c r="C122" s="44"/>
      <c r="D122" s="44"/>
      <c r="E122" s="44"/>
      <c r="F122" s="44"/>
      <c r="G122" s="44"/>
      <c r="H122" s="44"/>
      <c r="I122" s="112"/>
      <c r="J122" s="44"/>
      <c r="K122" s="44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autoFilter ref="C84:K121" xr:uid="{00000000-0009-0000-0000-000001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603"/>
  <sheetViews>
    <sheetView showGridLines="0" workbookViewId="0"/>
  </sheetViews>
  <sheetFormatPr defaultRowHeight="14.4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" style="1" customWidth="1"/>
    <col min="8" max="8" width="11.42578125" style="1" customWidth="1"/>
    <col min="9" max="9" width="20.140625" style="89" customWidth="1"/>
    <col min="10" max="11" width="20.140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89"/>
      <c r="L2" s="321" t="s">
        <v>6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86</v>
      </c>
    </row>
    <row r="3" spans="1:46" s="1" customFormat="1" ht="6.9" customHeight="1" x14ac:dyDescent="0.2">
      <c r="B3" s="19"/>
      <c r="C3" s="20"/>
      <c r="D3" s="20"/>
      <c r="E3" s="20"/>
      <c r="F3" s="20"/>
      <c r="G3" s="20"/>
      <c r="H3" s="20"/>
      <c r="I3" s="90"/>
      <c r="J3" s="20"/>
      <c r="K3" s="20"/>
      <c r="L3" s="21"/>
      <c r="AT3" s="18" t="s">
        <v>82</v>
      </c>
    </row>
    <row r="4" spans="1:46" s="1" customFormat="1" ht="24.9" customHeight="1" x14ac:dyDescent="0.2">
      <c r="B4" s="21"/>
      <c r="D4" s="22" t="s">
        <v>87</v>
      </c>
      <c r="I4" s="89"/>
      <c r="L4" s="21"/>
      <c r="M4" s="91" t="s">
        <v>11</v>
      </c>
      <c r="AT4" s="18" t="s">
        <v>4</v>
      </c>
    </row>
    <row r="5" spans="1:46" s="1" customFormat="1" ht="6.9" customHeight="1" x14ac:dyDescent="0.2">
      <c r="B5" s="21"/>
      <c r="I5" s="89"/>
      <c r="L5" s="21"/>
    </row>
    <row r="6" spans="1:46" s="1" customFormat="1" ht="12" customHeight="1" x14ac:dyDescent="0.2">
      <c r="B6" s="21"/>
      <c r="D6" s="28" t="s">
        <v>17</v>
      </c>
      <c r="I6" s="89"/>
      <c r="L6" s="21"/>
    </row>
    <row r="7" spans="1:46" s="1" customFormat="1" ht="16.5" customHeight="1" x14ac:dyDescent="0.2">
      <c r="B7" s="21"/>
      <c r="E7" s="322" t="str">
        <f>'Rekapitulace stavby'!K6</f>
        <v>Barrandovský most celková rekonstrukce, Praha 4 a 5</v>
      </c>
      <c r="F7" s="323"/>
      <c r="G7" s="323"/>
      <c r="H7" s="323"/>
      <c r="I7" s="89"/>
      <c r="L7" s="21"/>
    </row>
    <row r="8" spans="1:46" s="2" customFormat="1" ht="12" customHeight="1" x14ac:dyDescent="0.2">
      <c r="A8" s="33"/>
      <c r="B8" s="34"/>
      <c r="C8" s="33"/>
      <c r="D8" s="28" t="s">
        <v>88</v>
      </c>
      <c r="E8" s="33"/>
      <c r="F8" s="33"/>
      <c r="G8" s="33"/>
      <c r="H8" s="33"/>
      <c r="I8" s="92"/>
      <c r="J8" s="33"/>
      <c r="K8" s="33"/>
      <c r="L8" s="9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 x14ac:dyDescent="0.2">
      <c r="A9" s="33"/>
      <c r="B9" s="34"/>
      <c r="C9" s="33"/>
      <c r="D9" s="33"/>
      <c r="E9" s="303" t="s">
        <v>182</v>
      </c>
      <c r="F9" s="324"/>
      <c r="G9" s="324"/>
      <c r="H9" s="324"/>
      <c r="I9" s="92"/>
      <c r="J9" s="33"/>
      <c r="K9" s="33"/>
      <c r="L9" s="9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0.199999999999999" x14ac:dyDescent="0.2">
      <c r="A10" s="33"/>
      <c r="B10" s="34"/>
      <c r="C10" s="33"/>
      <c r="D10" s="33"/>
      <c r="E10" s="33"/>
      <c r="F10" s="33"/>
      <c r="G10" s="33"/>
      <c r="H10" s="33"/>
      <c r="I10" s="92"/>
      <c r="J10" s="33"/>
      <c r="K10" s="33"/>
      <c r="L10" s="9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 x14ac:dyDescent="0.2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94" t="s">
        <v>20</v>
      </c>
      <c r="J11" s="26" t="s">
        <v>3</v>
      </c>
      <c r="K11" s="33"/>
      <c r="L11" s="9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 x14ac:dyDescent="0.2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4" t="s">
        <v>23</v>
      </c>
      <c r="J12" s="51" t="str">
        <f>'Rekapitulace stavby'!AN8</f>
        <v>4. 2. 2020</v>
      </c>
      <c r="K12" s="33"/>
      <c r="L12" s="9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8" customHeight="1" x14ac:dyDescent="0.2">
      <c r="A13" s="33"/>
      <c r="B13" s="34"/>
      <c r="C13" s="33"/>
      <c r="D13" s="33"/>
      <c r="E13" s="33"/>
      <c r="F13" s="33"/>
      <c r="G13" s="33"/>
      <c r="H13" s="33"/>
      <c r="I13" s="92"/>
      <c r="J13" s="33"/>
      <c r="K13" s="33"/>
      <c r="L13" s="9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 x14ac:dyDescent="0.2">
      <c r="A14" s="33"/>
      <c r="B14" s="34"/>
      <c r="C14" s="33"/>
      <c r="D14" s="28" t="s">
        <v>25</v>
      </c>
      <c r="E14" s="33"/>
      <c r="F14" s="33"/>
      <c r="G14" s="33"/>
      <c r="H14" s="33"/>
      <c r="I14" s="94" t="s">
        <v>26</v>
      </c>
      <c r="J14" s="26" t="s">
        <v>3</v>
      </c>
      <c r="K14" s="33"/>
      <c r="L14" s="9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 x14ac:dyDescent="0.2">
      <c r="A15" s="33"/>
      <c r="B15" s="34"/>
      <c r="C15" s="33"/>
      <c r="D15" s="33"/>
      <c r="E15" s="26" t="s">
        <v>27</v>
      </c>
      <c r="F15" s="33"/>
      <c r="G15" s="33"/>
      <c r="H15" s="33"/>
      <c r="I15" s="94" t="s">
        <v>28</v>
      </c>
      <c r="J15" s="26" t="s">
        <v>3</v>
      </c>
      <c r="K15" s="33"/>
      <c r="L15" s="9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" customHeight="1" x14ac:dyDescent="0.2">
      <c r="A16" s="33"/>
      <c r="B16" s="34"/>
      <c r="C16" s="33"/>
      <c r="D16" s="33"/>
      <c r="E16" s="33"/>
      <c r="F16" s="33"/>
      <c r="G16" s="33"/>
      <c r="H16" s="33"/>
      <c r="I16" s="92"/>
      <c r="J16" s="33"/>
      <c r="K16" s="33"/>
      <c r="L16" s="9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x14ac:dyDescent="0.2">
      <c r="A17" s="33"/>
      <c r="B17" s="34"/>
      <c r="C17" s="33"/>
      <c r="D17" s="28" t="s">
        <v>29</v>
      </c>
      <c r="E17" s="33"/>
      <c r="F17" s="33"/>
      <c r="G17" s="33"/>
      <c r="H17" s="33"/>
      <c r="I17" s="94" t="s">
        <v>26</v>
      </c>
      <c r="J17" s="29" t="str">
        <f>'Rekapitulace stavby'!AN13</f>
        <v>Vyplň údaj</v>
      </c>
      <c r="K17" s="33"/>
      <c r="L17" s="9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x14ac:dyDescent="0.2">
      <c r="A18" s="33"/>
      <c r="B18" s="34"/>
      <c r="C18" s="33"/>
      <c r="D18" s="33"/>
      <c r="E18" s="325" t="str">
        <f>'Rekapitulace stavby'!E14</f>
        <v>Vyplň údaj</v>
      </c>
      <c r="F18" s="287"/>
      <c r="G18" s="287"/>
      <c r="H18" s="287"/>
      <c r="I18" s="94" t="s">
        <v>28</v>
      </c>
      <c r="J18" s="29" t="str">
        <f>'Rekapitulace stavby'!AN14</f>
        <v>Vyplň údaj</v>
      </c>
      <c r="K18" s="33"/>
      <c r="L18" s="9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 x14ac:dyDescent="0.2">
      <c r="A19" s="33"/>
      <c r="B19" s="34"/>
      <c r="C19" s="33"/>
      <c r="D19" s="33"/>
      <c r="E19" s="33"/>
      <c r="F19" s="33"/>
      <c r="G19" s="33"/>
      <c r="H19" s="33"/>
      <c r="I19" s="92"/>
      <c r="J19" s="33"/>
      <c r="K19" s="33"/>
      <c r="L19" s="9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x14ac:dyDescent="0.2">
      <c r="A20" s="33"/>
      <c r="B20" s="34"/>
      <c r="C20" s="33"/>
      <c r="D20" s="28" t="s">
        <v>31</v>
      </c>
      <c r="E20" s="33"/>
      <c r="F20" s="33"/>
      <c r="G20" s="33"/>
      <c r="H20" s="33"/>
      <c r="I20" s="94" t="s">
        <v>26</v>
      </c>
      <c r="J20" s="26" t="s">
        <v>3</v>
      </c>
      <c r="K20" s="33"/>
      <c r="L20" s="9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x14ac:dyDescent="0.2">
      <c r="A21" s="33"/>
      <c r="B21" s="34"/>
      <c r="C21" s="33"/>
      <c r="D21" s="33"/>
      <c r="E21" s="26" t="s">
        <v>32</v>
      </c>
      <c r="F21" s="33"/>
      <c r="G21" s="33"/>
      <c r="H21" s="33"/>
      <c r="I21" s="94" t="s">
        <v>28</v>
      </c>
      <c r="J21" s="26" t="s">
        <v>3</v>
      </c>
      <c r="K21" s="33"/>
      <c r="L21" s="9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 x14ac:dyDescent="0.2">
      <c r="A22" s="33"/>
      <c r="B22" s="34"/>
      <c r="C22" s="33"/>
      <c r="D22" s="33"/>
      <c r="E22" s="33"/>
      <c r="F22" s="33"/>
      <c r="G22" s="33"/>
      <c r="H22" s="33"/>
      <c r="I22" s="92"/>
      <c r="J22" s="33"/>
      <c r="K22" s="33"/>
      <c r="L22" s="9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x14ac:dyDescent="0.2">
      <c r="A23" s="33"/>
      <c r="B23" s="34"/>
      <c r="C23" s="33"/>
      <c r="D23" s="28" t="s">
        <v>34</v>
      </c>
      <c r="E23" s="33"/>
      <c r="F23" s="33"/>
      <c r="G23" s="33"/>
      <c r="H23" s="33"/>
      <c r="I23" s="94" t="s">
        <v>26</v>
      </c>
      <c r="J23" s="26" t="str">
        <f>IF('Rekapitulace stavby'!AN19="","",'Rekapitulace stavby'!AN19)</f>
        <v/>
      </c>
      <c r="K23" s="33"/>
      <c r="L23" s="9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x14ac:dyDescent="0.2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4" t="s">
        <v>28</v>
      </c>
      <c r="J24" s="26" t="str">
        <f>IF('Rekapitulace stavby'!AN20="","",'Rekapitulace stavby'!AN20)</f>
        <v/>
      </c>
      <c r="K24" s="33"/>
      <c r="L24" s="9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 x14ac:dyDescent="0.2">
      <c r="A25" s="33"/>
      <c r="B25" s="34"/>
      <c r="C25" s="33"/>
      <c r="D25" s="33"/>
      <c r="E25" s="33"/>
      <c r="F25" s="33"/>
      <c r="G25" s="33"/>
      <c r="H25" s="33"/>
      <c r="I25" s="92"/>
      <c r="J25" s="33"/>
      <c r="K25" s="33"/>
      <c r="L25" s="9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x14ac:dyDescent="0.2">
      <c r="A26" s="33"/>
      <c r="B26" s="34"/>
      <c r="C26" s="33"/>
      <c r="D26" s="28" t="s">
        <v>36</v>
      </c>
      <c r="E26" s="33"/>
      <c r="F26" s="33"/>
      <c r="G26" s="33"/>
      <c r="H26" s="33"/>
      <c r="I26" s="92"/>
      <c r="J26" s="33"/>
      <c r="K26" s="33"/>
      <c r="L26" s="9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x14ac:dyDescent="0.2">
      <c r="A27" s="95"/>
      <c r="B27" s="96"/>
      <c r="C27" s="95"/>
      <c r="D27" s="95"/>
      <c r="E27" s="292" t="s">
        <v>3</v>
      </c>
      <c r="F27" s="292"/>
      <c r="G27" s="292"/>
      <c r="H27" s="292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" customHeight="1" x14ac:dyDescent="0.2">
      <c r="A28" s="33"/>
      <c r="B28" s="34"/>
      <c r="C28" s="33"/>
      <c r="D28" s="33"/>
      <c r="E28" s="33"/>
      <c r="F28" s="33"/>
      <c r="G28" s="33"/>
      <c r="H28" s="33"/>
      <c r="I28" s="92"/>
      <c r="J28" s="33"/>
      <c r="K28" s="33"/>
      <c r="L28" s="9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 x14ac:dyDescent="0.2">
      <c r="A29" s="33"/>
      <c r="B29" s="34"/>
      <c r="C29" s="33"/>
      <c r="D29" s="62"/>
      <c r="E29" s="62"/>
      <c r="F29" s="62"/>
      <c r="G29" s="62"/>
      <c r="H29" s="62"/>
      <c r="I29" s="99"/>
      <c r="J29" s="62"/>
      <c r="K29" s="62"/>
      <c r="L29" s="9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x14ac:dyDescent="0.2">
      <c r="A30" s="33"/>
      <c r="B30" s="34"/>
      <c r="C30" s="33"/>
      <c r="D30" s="100" t="s">
        <v>38</v>
      </c>
      <c r="E30" s="33"/>
      <c r="F30" s="33"/>
      <c r="G30" s="33"/>
      <c r="H30" s="33"/>
      <c r="I30" s="92"/>
      <c r="J30" s="67">
        <f>ROUND(J89, 2)</f>
        <v>0</v>
      </c>
      <c r="K30" s="33"/>
      <c r="L30" s="9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 x14ac:dyDescent="0.2">
      <c r="A31" s="33"/>
      <c r="B31" s="34"/>
      <c r="C31" s="33"/>
      <c r="D31" s="62"/>
      <c r="E31" s="62"/>
      <c r="F31" s="62"/>
      <c r="G31" s="62"/>
      <c r="H31" s="62"/>
      <c r="I31" s="99"/>
      <c r="J31" s="62"/>
      <c r="K31" s="62"/>
      <c r="L31" s="9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 x14ac:dyDescent="0.2">
      <c r="A32" s="33"/>
      <c r="B32" s="34"/>
      <c r="C32" s="33"/>
      <c r="D32" s="33"/>
      <c r="E32" s="33"/>
      <c r="F32" s="37" t="s">
        <v>40</v>
      </c>
      <c r="G32" s="33"/>
      <c r="H32" s="33"/>
      <c r="I32" s="101" t="s">
        <v>39</v>
      </c>
      <c r="J32" s="37" t="s">
        <v>41</v>
      </c>
      <c r="K32" s="33"/>
      <c r="L32" s="9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 x14ac:dyDescent="0.2">
      <c r="A33" s="33"/>
      <c r="B33" s="34"/>
      <c r="C33" s="33"/>
      <c r="D33" s="102" t="s">
        <v>42</v>
      </c>
      <c r="E33" s="28" t="s">
        <v>43</v>
      </c>
      <c r="F33" s="103">
        <f>ROUND((SUM(BE89:BE602)),  2)</f>
        <v>0</v>
      </c>
      <c r="G33" s="33"/>
      <c r="H33" s="33"/>
      <c r="I33" s="104">
        <v>0.21</v>
      </c>
      <c r="J33" s="103">
        <f>ROUND(((SUM(BE89:BE602))*I33),  2)</f>
        <v>0</v>
      </c>
      <c r="K33" s="33"/>
      <c r="L33" s="9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x14ac:dyDescent="0.2">
      <c r="A34" s="33"/>
      <c r="B34" s="34"/>
      <c r="C34" s="33"/>
      <c r="D34" s="33"/>
      <c r="E34" s="28" t="s">
        <v>44</v>
      </c>
      <c r="F34" s="103">
        <f>ROUND((SUM(BF89:BF602)),  2)</f>
        <v>0</v>
      </c>
      <c r="G34" s="33"/>
      <c r="H34" s="33"/>
      <c r="I34" s="104">
        <v>0.15</v>
      </c>
      <c r="J34" s="103">
        <f>ROUND(((SUM(BF89:BF602))*I34),  2)</f>
        <v>0</v>
      </c>
      <c r="K34" s="33"/>
      <c r="L34" s="9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hidden="1" customHeight="1" x14ac:dyDescent="0.2">
      <c r="A35" s="33"/>
      <c r="B35" s="34"/>
      <c r="C35" s="33"/>
      <c r="D35" s="33"/>
      <c r="E35" s="28" t="s">
        <v>45</v>
      </c>
      <c r="F35" s="103">
        <f>ROUND((SUM(BG89:BG602)),  2)</f>
        <v>0</v>
      </c>
      <c r="G35" s="33"/>
      <c r="H35" s="33"/>
      <c r="I35" s="104">
        <v>0.21</v>
      </c>
      <c r="J35" s="103">
        <f>0</f>
        <v>0</v>
      </c>
      <c r="K35" s="33"/>
      <c r="L35" s="9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hidden="1" customHeight="1" x14ac:dyDescent="0.2">
      <c r="A36" s="33"/>
      <c r="B36" s="34"/>
      <c r="C36" s="33"/>
      <c r="D36" s="33"/>
      <c r="E36" s="28" t="s">
        <v>46</v>
      </c>
      <c r="F36" s="103">
        <f>ROUND((SUM(BH89:BH602)),  2)</f>
        <v>0</v>
      </c>
      <c r="G36" s="33"/>
      <c r="H36" s="33"/>
      <c r="I36" s="104">
        <v>0.15</v>
      </c>
      <c r="J36" s="103">
        <f>0</f>
        <v>0</v>
      </c>
      <c r="K36" s="33"/>
      <c r="L36" s="9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hidden="1" customHeight="1" x14ac:dyDescent="0.2">
      <c r="A37" s="33"/>
      <c r="B37" s="34"/>
      <c r="C37" s="33"/>
      <c r="D37" s="33"/>
      <c r="E37" s="28" t="s">
        <v>47</v>
      </c>
      <c r="F37" s="103">
        <f>ROUND((SUM(BI89:BI602)),  2)</f>
        <v>0</v>
      </c>
      <c r="G37" s="33"/>
      <c r="H37" s="33"/>
      <c r="I37" s="104">
        <v>0</v>
      </c>
      <c r="J37" s="103">
        <f>0</f>
        <v>0</v>
      </c>
      <c r="K37" s="33"/>
      <c r="L37" s="9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 x14ac:dyDescent="0.2">
      <c r="A38" s="33"/>
      <c r="B38" s="34"/>
      <c r="C38" s="33"/>
      <c r="D38" s="33"/>
      <c r="E38" s="33"/>
      <c r="F38" s="33"/>
      <c r="G38" s="33"/>
      <c r="H38" s="33"/>
      <c r="I38" s="92"/>
      <c r="J38" s="33"/>
      <c r="K38" s="33"/>
      <c r="L38" s="9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x14ac:dyDescent="0.2">
      <c r="A39" s="33"/>
      <c r="B39" s="34"/>
      <c r="C39" s="105"/>
      <c r="D39" s="106" t="s">
        <v>48</v>
      </c>
      <c r="E39" s="56"/>
      <c r="F39" s="56"/>
      <c r="G39" s="107" t="s">
        <v>49</v>
      </c>
      <c r="H39" s="108" t="s">
        <v>50</v>
      </c>
      <c r="I39" s="109"/>
      <c r="J39" s="110">
        <f>SUM(J30:J37)</f>
        <v>0</v>
      </c>
      <c r="K39" s="111"/>
      <c r="L39" s="9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 x14ac:dyDescent="0.2">
      <c r="A40" s="33"/>
      <c r="B40" s="43"/>
      <c r="C40" s="44"/>
      <c r="D40" s="44"/>
      <c r="E40" s="44"/>
      <c r="F40" s="44"/>
      <c r="G40" s="44"/>
      <c r="H40" s="44"/>
      <c r="I40" s="112"/>
      <c r="J40" s="44"/>
      <c r="K40" s="44"/>
      <c r="L40" s="9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 x14ac:dyDescent="0.2">
      <c r="A44" s="33"/>
      <c r="B44" s="45"/>
      <c r="C44" s="46"/>
      <c r="D44" s="46"/>
      <c r="E44" s="46"/>
      <c r="F44" s="46"/>
      <c r="G44" s="46"/>
      <c r="H44" s="46"/>
      <c r="I44" s="113"/>
      <c r="J44" s="46"/>
      <c r="K44" s="46"/>
      <c r="L44" s="9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 x14ac:dyDescent="0.2">
      <c r="A45" s="33"/>
      <c r="B45" s="34"/>
      <c r="C45" s="22" t="s">
        <v>90</v>
      </c>
      <c r="D45" s="33"/>
      <c r="E45" s="33"/>
      <c r="F45" s="33"/>
      <c r="G45" s="33"/>
      <c r="H45" s="33"/>
      <c r="I45" s="92"/>
      <c r="J45" s="33"/>
      <c r="K45" s="33"/>
      <c r="L45" s="9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 x14ac:dyDescent="0.2">
      <c r="A46" s="33"/>
      <c r="B46" s="34"/>
      <c r="C46" s="33"/>
      <c r="D46" s="33"/>
      <c r="E46" s="33"/>
      <c r="F46" s="33"/>
      <c r="G46" s="33"/>
      <c r="H46" s="33"/>
      <c r="I46" s="92"/>
      <c r="J46" s="33"/>
      <c r="K46" s="33"/>
      <c r="L46" s="9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 x14ac:dyDescent="0.2">
      <c r="A47" s="33"/>
      <c r="B47" s="34"/>
      <c r="C47" s="28" t="s">
        <v>17</v>
      </c>
      <c r="D47" s="33"/>
      <c r="E47" s="33"/>
      <c r="F47" s="33"/>
      <c r="G47" s="33"/>
      <c r="H47" s="33"/>
      <c r="I47" s="92"/>
      <c r="J47" s="33"/>
      <c r="K47" s="33"/>
      <c r="L47" s="9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 x14ac:dyDescent="0.2">
      <c r="A48" s="33"/>
      <c r="B48" s="34"/>
      <c r="C48" s="33"/>
      <c r="D48" s="33"/>
      <c r="E48" s="322" t="str">
        <f>E7</f>
        <v>Barrandovský most celková rekonstrukce, Praha 4 a 5</v>
      </c>
      <c r="F48" s="323"/>
      <c r="G48" s="323"/>
      <c r="H48" s="323"/>
      <c r="I48" s="92"/>
      <c r="J48" s="33"/>
      <c r="K48" s="33"/>
      <c r="L48" s="9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 x14ac:dyDescent="0.2">
      <c r="A49" s="33"/>
      <c r="B49" s="34"/>
      <c r="C49" s="28" t="s">
        <v>88</v>
      </c>
      <c r="D49" s="33"/>
      <c r="E49" s="33"/>
      <c r="F49" s="33"/>
      <c r="G49" s="33"/>
      <c r="H49" s="33"/>
      <c r="I49" s="92"/>
      <c r="J49" s="33"/>
      <c r="K49" s="33"/>
      <c r="L49" s="9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 x14ac:dyDescent="0.2">
      <c r="A50" s="33"/>
      <c r="B50" s="34"/>
      <c r="C50" s="33"/>
      <c r="D50" s="33"/>
      <c r="E50" s="303" t="str">
        <f>E9</f>
        <v>SO 201 - Barrandovský most V031.1 a V031.2</v>
      </c>
      <c r="F50" s="324"/>
      <c r="G50" s="324"/>
      <c r="H50" s="324"/>
      <c r="I50" s="92"/>
      <c r="J50" s="33"/>
      <c r="K50" s="33"/>
      <c r="L50" s="9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" customHeight="1" x14ac:dyDescent="0.2">
      <c r="A51" s="33"/>
      <c r="B51" s="34"/>
      <c r="C51" s="33"/>
      <c r="D51" s="33"/>
      <c r="E51" s="33"/>
      <c r="F51" s="33"/>
      <c r="G51" s="33"/>
      <c r="H51" s="33"/>
      <c r="I51" s="92"/>
      <c r="J51" s="33"/>
      <c r="K51" s="33"/>
      <c r="L51" s="9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 x14ac:dyDescent="0.2">
      <c r="A52" s="33"/>
      <c r="B52" s="34"/>
      <c r="C52" s="28" t="s">
        <v>21</v>
      </c>
      <c r="D52" s="33"/>
      <c r="E52" s="33"/>
      <c r="F52" s="26" t="str">
        <f>F12</f>
        <v>Praha</v>
      </c>
      <c r="G52" s="33"/>
      <c r="H52" s="33"/>
      <c r="I52" s="94" t="s">
        <v>23</v>
      </c>
      <c r="J52" s="51" t="str">
        <f>IF(J12="","",J12)</f>
        <v>4. 2. 2020</v>
      </c>
      <c r="K52" s="33"/>
      <c r="L52" s="9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" customHeight="1" x14ac:dyDescent="0.2">
      <c r="A53" s="33"/>
      <c r="B53" s="34"/>
      <c r="C53" s="33"/>
      <c r="D53" s="33"/>
      <c r="E53" s="33"/>
      <c r="F53" s="33"/>
      <c r="G53" s="33"/>
      <c r="H53" s="33"/>
      <c r="I53" s="92"/>
      <c r="J53" s="33"/>
      <c r="K53" s="33"/>
      <c r="L53" s="9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5.65" customHeight="1" x14ac:dyDescent="0.2">
      <c r="A54" s="33"/>
      <c r="B54" s="34"/>
      <c r="C54" s="28" t="s">
        <v>25</v>
      </c>
      <c r="D54" s="33"/>
      <c r="E54" s="33"/>
      <c r="F54" s="26" t="str">
        <f>E15</f>
        <v>Hl. město Praha zastoupené TSK</v>
      </c>
      <c r="G54" s="33"/>
      <c r="H54" s="33"/>
      <c r="I54" s="94" t="s">
        <v>31</v>
      </c>
      <c r="J54" s="31" t="str">
        <f>E21</f>
        <v>NOVÁK &amp; PARTNER, s.r.o.</v>
      </c>
      <c r="K54" s="33"/>
      <c r="L54" s="9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15" customHeight="1" x14ac:dyDescent="0.2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94" t="s">
        <v>34</v>
      </c>
      <c r="J55" s="31" t="str">
        <f>E24</f>
        <v xml:space="preserve"> </v>
      </c>
      <c r="K55" s="33"/>
      <c r="L55" s="9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 x14ac:dyDescent="0.2">
      <c r="A56" s="33"/>
      <c r="B56" s="34"/>
      <c r="C56" s="33"/>
      <c r="D56" s="33"/>
      <c r="E56" s="33"/>
      <c r="F56" s="33"/>
      <c r="G56" s="33"/>
      <c r="H56" s="33"/>
      <c r="I56" s="92"/>
      <c r="J56" s="33"/>
      <c r="K56" s="33"/>
      <c r="L56" s="9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 x14ac:dyDescent="0.2">
      <c r="A57" s="33"/>
      <c r="B57" s="34"/>
      <c r="C57" s="114" t="s">
        <v>91</v>
      </c>
      <c r="D57" s="105"/>
      <c r="E57" s="105"/>
      <c r="F57" s="105"/>
      <c r="G57" s="105"/>
      <c r="H57" s="105"/>
      <c r="I57" s="115"/>
      <c r="J57" s="116" t="s">
        <v>92</v>
      </c>
      <c r="K57" s="105"/>
      <c r="L57" s="9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 x14ac:dyDescent="0.2">
      <c r="A58" s="33"/>
      <c r="B58" s="34"/>
      <c r="C58" s="33"/>
      <c r="D58" s="33"/>
      <c r="E58" s="33"/>
      <c r="F58" s="33"/>
      <c r="G58" s="33"/>
      <c r="H58" s="33"/>
      <c r="I58" s="92"/>
      <c r="J58" s="33"/>
      <c r="K58" s="33"/>
      <c r="L58" s="9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 x14ac:dyDescent="0.2">
      <c r="A59" s="33"/>
      <c r="B59" s="34"/>
      <c r="C59" s="117" t="s">
        <v>70</v>
      </c>
      <c r="D59" s="33"/>
      <c r="E59" s="33"/>
      <c r="F59" s="33"/>
      <c r="G59" s="33"/>
      <c r="H59" s="33"/>
      <c r="I59" s="92"/>
      <c r="J59" s="67">
        <f>J89</f>
        <v>0</v>
      </c>
      <c r="K59" s="33"/>
      <c r="L59" s="9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93</v>
      </c>
    </row>
    <row r="60" spans="1:47" s="9" customFormat="1" ht="24.9" customHeight="1" x14ac:dyDescent="0.2">
      <c r="B60" s="118"/>
      <c r="D60" s="119" t="s">
        <v>183</v>
      </c>
      <c r="E60" s="120"/>
      <c r="F60" s="120"/>
      <c r="G60" s="120"/>
      <c r="H60" s="120"/>
      <c r="I60" s="121"/>
      <c r="J60" s="122">
        <f>J90</f>
        <v>0</v>
      </c>
      <c r="L60" s="118"/>
    </row>
    <row r="61" spans="1:47" s="10" customFormat="1" ht="19.95" customHeight="1" x14ac:dyDescent="0.2">
      <c r="B61" s="123"/>
      <c r="D61" s="124" t="s">
        <v>184</v>
      </c>
      <c r="E61" s="125"/>
      <c r="F61" s="125"/>
      <c r="G61" s="125"/>
      <c r="H61" s="125"/>
      <c r="I61" s="126"/>
      <c r="J61" s="127">
        <f>J91</f>
        <v>0</v>
      </c>
      <c r="L61" s="123"/>
    </row>
    <row r="62" spans="1:47" s="10" customFormat="1" ht="19.95" customHeight="1" x14ac:dyDescent="0.2">
      <c r="B62" s="123"/>
      <c r="D62" s="124" t="s">
        <v>185</v>
      </c>
      <c r="E62" s="125"/>
      <c r="F62" s="125"/>
      <c r="G62" s="125"/>
      <c r="H62" s="125"/>
      <c r="I62" s="126"/>
      <c r="J62" s="127">
        <f>J98</f>
        <v>0</v>
      </c>
      <c r="L62" s="123"/>
    </row>
    <row r="63" spans="1:47" s="10" customFormat="1" ht="19.95" customHeight="1" x14ac:dyDescent="0.2">
      <c r="B63" s="123"/>
      <c r="D63" s="124" t="s">
        <v>186</v>
      </c>
      <c r="E63" s="125"/>
      <c r="F63" s="125"/>
      <c r="G63" s="125"/>
      <c r="H63" s="125"/>
      <c r="I63" s="126"/>
      <c r="J63" s="127">
        <f>J128</f>
        <v>0</v>
      </c>
      <c r="L63" s="123"/>
    </row>
    <row r="64" spans="1:47" s="10" customFormat="1" ht="19.95" customHeight="1" x14ac:dyDescent="0.2">
      <c r="B64" s="123"/>
      <c r="D64" s="124" t="s">
        <v>187</v>
      </c>
      <c r="E64" s="125"/>
      <c r="F64" s="125"/>
      <c r="G64" s="125"/>
      <c r="H64" s="125"/>
      <c r="I64" s="126"/>
      <c r="J64" s="127">
        <f>J132</f>
        <v>0</v>
      </c>
      <c r="L64" s="123"/>
    </row>
    <row r="65" spans="1:31" s="10" customFormat="1" ht="19.95" customHeight="1" x14ac:dyDescent="0.2">
      <c r="B65" s="123"/>
      <c r="D65" s="124" t="s">
        <v>188</v>
      </c>
      <c r="E65" s="125"/>
      <c r="F65" s="125"/>
      <c r="G65" s="125"/>
      <c r="H65" s="125"/>
      <c r="I65" s="126"/>
      <c r="J65" s="127">
        <f>J136</f>
        <v>0</v>
      </c>
      <c r="L65" s="123"/>
    </row>
    <row r="66" spans="1:31" s="10" customFormat="1" ht="19.95" customHeight="1" x14ac:dyDescent="0.2">
      <c r="B66" s="123"/>
      <c r="D66" s="124" t="s">
        <v>189</v>
      </c>
      <c r="E66" s="125"/>
      <c r="F66" s="125"/>
      <c r="G66" s="125"/>
      <c r="H66" s="125"/>
      <c r="I66" s="126"/>
      <c r="J66" s="127">
        <f>J508</f>
        <v>0</v>
      </c>
      <c r="L66" s="123"/>
    </row>
    <row r="67" spans="1:31" s="10" customFormat="1" ht="19.95" customHeight="1" x14ac:dyDescent="0.2">
      <c r="B67" s="123"/>
      <c r="D67" s="124" t="s">
        <v>190</v>
      </c>
      <c r="E67" s="125"/>
      <c r="F67" s="125"/>
      <c r="G67" s="125"/>
      <c r="H67" s="125"/>
      <c r="I67" s="126"/>
      <c r="J67" s="127">
        <f>J532</f>
        <v>0</v>
      </c>
      <c r="L67" s="123"/>
    </row>
    <row r="68" spans="1:31" s="9" customFormat="1" ht="24.9" customHeight="1" x14ac:dyDescent="0.2">
      <c r="B68" s="118"/>
      <c r="D68" s="119" t="s">
        <v>191</v>
      </c>
      <c r="E68" s="120"/>
      <c r="F68" s="120"/>
      <c r="G68" s="120"/>
      <c r="H68" s="120"/>
      <c r="I68" s="121"/>
      <c r="J68" s="122">
        <f>J535</f>
        <v>0</v>
      </c>
      <c r="L68" s="118"/>
    </row>
    <row r="69" spans="1:31" s="10" customFormat="1" ht="19.95" customHeight="1" x14ac:dyDescent="0.2">
      <c r="B69" s="123"/>
      <c r="D69" s="124" t="s">
        <v>192</v>
      </c>
      <c r="E69" s="125"/>
      <c r="F69" s="125"/>
      <c r="G69" s="125"/>
      <c r="H69" s="125"/>
      <c r="I69" s="126"/>
      <c r="J69" s="127">
        <f>J536</f>
        <v>0</v>
      </c>
      <c r="L69" s="123"/>
    </row>
    <row r="70" spans="1:31" s="2" customFormat="1" ht="21.75" customHeight="1" x14ac:dyDescent="0.2">
      <c r="A70" s="33"/>
      <c r="B70" s="34"/>
      <c r="C70" s="33"/>
      <c r="D70" s="33"/>
      <c r="E70" s="33"/>
      <c r="F70" s="33"/>
      <c r="G70" s="33"/>
      <c r="H70" s="33"/>
      <c r="I70" s="92"/>
      <c r="J70" s="33"/>
      <c r="K70" s="33"/>
      <c r="L70" s="9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6.9" customHeight="1" x14ac:dyDescent="0.2">
      <c r="A71" s="33"/>
      <c r="B71" s="43"/>
      <c r="C71" s="44"/>
      <c r="D71" s="44"/>
      <c r="E71" s="44"/>
      <c r="F71" s="44"/>
      <c r="G71" s="44"/>
      <c r="H71" s="44"/>
      <c r="I71" s="112"/>
      <c r="J71" s="44"/>
      <c r="K71" s="44"/>
      <c r="L71" s="9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5" spans="1:31" s="2" customFormat="1" ht="6.9" customHeight="1" x14ac:dyDescent="0.2">
      <c r="A75" s="33"/>
      <c r="B75" s="45"/>
      <c r="C75" s="46"/>
      <c r="D75" s="46"/>
      <c r="E75" s="46"/>
      <c r="F75" s="46"/>
      <c r="G75" s="46"/>
      <c r="H75" s="46"/>
      <c r="I75" s="113"/>
      <c r="J75" s="46"/>
      <c r="K75" s="46"/>
      <c r="L75" s="9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24.9" customHeight="1" x14ac:dyDescent="0.2">
      <c r="A76" s="33"/>
      <c r="B76" s="34"/>
      <c r="C76" s="22" t="s">
        <v>100</v>
      </c>
      <c r="D76" s="33"/>
      <c r="E76" s="33"/>
      <c r="F76" s="33"/>
      <c r="G76" s="33"/>
      <c r="H76" s="33"/>
      <c r="I76" s="92"/>
      <c r="J76" s="33"/>
      <c r="K76" s="33"/>
      <c r="L76" s="9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" customHeight="1" x14ac:dyDescent="0.2">
      <c r="A77" s="33"/>
      <c r="B77" s="34"/>
      <c r="C77" s="33"/>
      <c r="D77" s="33"/>
      <c r="E77" s="33"/>
      <c r="F77" s="33"/>
      <c r="G77" s="33"/>
      <c r="H77" s="33"/>
      <c r="I77" s="92"/>
      <c r="J77" s="33"/>
      <c r="K77" s="33"/>
      <c r="L77" s="9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 x14ac:dyDescent="0.2">
      <c r="A78" s="33"/>
      <c r="B78" s="34"/>
      <c r="C78" s="28" t="s">
        <v>17</v>
      </c>
      <c r="D78" s="33"/>
      <c r="E78" s="33"/>
      <c r="F78" s="33"/>
      <c r="G78" s="33"/>
      <c r="H78" s="33"/>
      <c r="I78" s="92"/>
      <c r="J78" s="33"/>
      <c r="K78" s="33"/>
      <c r="L78" s="9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 x14ac:dyDescent="0.2">
      <c r="A79" s="33"/>
      <c r="B79" s="34"/>
      <c r="C79" s="33"/>
      <c r="D79" s="33"/>
      <c r="E79" s="322" t="str">
        <f>E7</f>
        <v>Barrandovský most celková rekonstrukce, Praha 4 a 5</v>
      </c>
      <c r="F79" s="323"/>
      <c r="G79" s="323"/>
      <c r="H79" s="323"/>
      <c r="I79" s="92"/>
      <c r="J79" s="33"/>
      <c r="K79" s="33"/>
      <c r="L79" s="9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 x14ac:dyDescent="0.2">
      <c r="A80" s="33"/>
      <c r="B80" s="34"/>
      <c r="C80" s="28" t="s">
        <v>88</v>
      </c>
      <c r="D80" s="33"/>
      <c r="E80" s="33"/>
      <c r="F80" s="33"/>
      <c r="G80" s="33"/>
      <c r="H80" s="33"/>
      <c r="I80" s="92"/>
      <c r="J80" s="33"/>
      <c r="K80" s="33"/>
      <c r="L80" s="9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16.5" customHeight="1" x14ac:dyDescent="0.2">
      <c r="A81" s="33"/>
      <c r="B81" s="34"/>
      <c r="C81" s="33"/>
      <c r="D81" s="33"/>
      <c r="E81" s="303" t="str">
        <f>E9</f>
        <v>SO 201 - Barrandovský most V031.1 a V031.2</v>
      </c>
      <c r="F81" s="324"/>
      <c r="G81" s="324"/>
      <c r="H81" s="324"/>
      <c r="I81" s="92"/>
      <c r="J81" s="33"/>
      <c r="K81" s="33"/>
      <c r="L81" s="9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6.9" customHeight="1" x14ac:dyDescent="0.2">
      <c r="A82" s="33"/>
      <c r="B82" s="34"/>
      <c r="C82" s="33"/>
      <c r="D82" s="33"/>
      <c r="E82" s="33"/>
      <c r="F82" s="33"/>
      <c r="G82" s="33"/>
      <c r="H82" s="33"/>
      <c r="I82" s="92"/>
      <c r="J82" s="33"/>
      <c r="K82" s="33"/>
      <c r="L82" s="9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12" customHeight="1" x14ac:dyDescent="0.2">
      <c r="A83" s="33"/>
      <c r="B83" s="34"/>
      <c r="C83" s="28" t="s">
        <v>21</v>
      </c>
      <c r="D83" s="33"/>
      <c r="E83" s="33"/>
      <c r="F83" s="26" t="str">
        <f>F12</f>
        <v>Praha</v>
      </c>
      <c r="G83" s="33"/>
      <c r="H83" s="33"/>
      <c r="I83" s="94" t="s">
        <v>23</v>
      </c>
      <c r="J83" s="51" t="str">
        <f>IF(J12="","",J12)</f>
        <v>4. 2. 2020</v>
      </c>
      <c r="K83" s="33"/>
      <c r="L83" s="9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6.9" customHeight="1" x14ac:dyDescent="0.2">
      <c r="A84" s="33"/>
      <c r="B84" s="34"/>
      <c r="C84" s="33"/>
      <c r="D84" s="33"/>
      <c r="E84" s="33"/>
      <c r="F84" s="33"/>
      <c r="G84" s="33"/>
      <c r="H84" s="33"/>
      <c r="I84" s="92"/>
      <c r="J84" s="33"/>
      <c r="K84" s="33"/>
      <c r="L84" s="9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25.65" customHeight="1" x14ac:dyDescent="0.2">
      <c r="A85" s="33"/>
      <c r="B85" s="34"/>
      <c r="C85" s="28" t="s">
        <v>25</v>
      </c>
      <c r="D85" s="33"/>
      <c r="E85" s="33"/>
      <c r="F85" s="26" t="str">
        <f>E15</f>
        <v>Hl. město Praha zastoupené TSK</v>
      </c>
      <c r="G85" s="33"/>
      <c r="H85" s="33"/>
      <c r="I85" s="94" t="s">
        <v>31</v>
      </c>
      <c r="J85" s="31" t="str">
        <f>E21</f>
        <v>NOVÁK &amp; PARTNER, s.r.o.</v>
      </c>
      <c r="K85" s="33"/>
      <c r="L85" s="9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2" customFormat="1" ht="15.15" customHeight="1" x14ac:dyDescent="0.2">
      <c r="A86" s="33"/>
      <c r="B86" s="34"/>
      <c r="C86" s="28" t="s">
        <v>29</v>
      </c>
      <c r="D86" s="33"/>
      <c r="E86" s="33"/>
      <c r="F86" s="26" t="str">
        <f>IF(E18="","",E18)</f>
        <v>Vyplň údaj</v>
      </c>
      <c r="G86" s="33"/>
      <c r="H86" s="33"/>
      <c r="I86" s="94" t="s">
        <v>34</v>
      </c>
      <c r="J86" s="31" t="str">
        <f>E24</f>
        <v xml:space="preserve"> </v>
      </c>
      <c r="K86" s="33"/>
      <c r="L86" s="9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65" s="2" customFormat="1" ht="10.35" customHeight="1" x14ac:dyDescent="0.2">
      <c r="A87" s="33"/>
      <c r="B87" s="34"/>
      <c r="C87" s="33"/>
      <c r="D87" s="33"/>
      <c r="E87" s="33"/>
      <c r="F87" s="33"/>
      <c r="G87" s="33"/>
      <c r="H87" s="33"/>
      <c r="I87" s="92"/>
      <c r="J87" s="33"/>
      <c r="K87" s="33"/>
      <c r="L87" s="9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65" s="11" customFormat="1" ht="29.25" customHeight="1" x14ac:dyDescent="0.2">
      <c r="A88" s="128"/>
      <c r="B88" s="129"/>
      <c r="C88" s="130" t="s">
        <v>101</v>
      </c>
      <c r="D88" s="131" t="s">
        <v>57</v>
      </c>
      <c r="E88" s="131" t="s">
        <v>53</v>
      </c>
      <c r="F88" s="131" t="s">
        <v>54</v>
      </c>
      <c r="G88" s="131" t="s">
        <v>102</v>
      </c>
      <c r="H88" s="131" t="s">
        <v>103</v>
      </c>
      <c r="I88" s="132" t="s">
        <v>104</v>
      </c>
      <c r="J88" s="131" t="s">
        <v>92</v>
      </c>
      <c r="K88" s="133" t="s">
        <v>105</v>
      </c>
      <c r="L88" s="134"/>
      <c r="M88" s="58" t="s">
        <v>3</v>
      </c>
      <c r="N88" s="59" t="s">
        <v>42</v>
      </c>
      <c r="O88" s="59" t="s">
        <v>106</v>
      </c>
      <c r="P88" s="59" t="s">
        <v>107</v>
      </c>
      <c r="Q88" s="59" t="s">
        <v>108</v>
      </c>
      <c r="R88" s="59" t="s">
        <v>109</v>
      </c>
      <c r="S88" s="59" t="s">
        <v>110</v>
      </c>
      <c r="T88" s="60" t="s">
        <v>111</v>
      </c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</row>
    <row r="89" spans="1:65" s="2" customFormat="1" ht="22.8" customHeight="1" x14ac:dyDescent="0.3">
      <c r="A89" s="33"/>
      <c r="B89" s="34"/>
      <c r="C89" s="65" t="s">
        <v>112</v>
      </c>
      <c r="D89" s="33"/>
      <c r="E89" s="33"/>
      <c r="F89" s="33"/>
      <c r="G89" s="33"/>
      <c r="H89" s="33"/>
      <c r="I89" s="92"/>
      <c r="J89" s="135">
        <f>BK89</f>
        <v>0</v>
      </c>
      <c r="K89" s="33"/>
      <c r="L89" s="34"/>
      <c r="M89" s="61"/>
      <c r="N89" s="52"/>
      <c r="O89" s="62"/>
      <c r="P89" s="136">
        <f>P90+P535</f>
        <v>0</v>
      </c>
      <c r="Q89" s="62"/>
      <c r="R89" s="136">
        <f>R90+R535</f>
        <v>214.32281216000004</v>
      </c>
      <c r="S89" s="62"/>
      <c r="T89" s="137">
        <f>T90+T535</f>
        <v>1026.9743960000001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71</v>
      </c>
      <c r="AU89" s="18" t="s">
        <v>93</v>
      </c>
      <c r="BK89" s="138">
        <f>BK90+BK535</f>
        <v>0</v>
      </c>
    </row>
    <row r="90" spans="1:65" s="12" customFormat="1" ht="25.95" customHeight="1" x14ac:dyDescent="0.25">
      <c r="B90" s="139"/>
      <c r="D90" s="140" t="s">
        <v>71</v>
      </c>
      <c r="E90" s="141" t="s">
        <v>193</v>
      </c>
      <c r="F90" s="141" t="s">
        <v>194</v>
      </c>
      <c r="I90" s="142"/>
      <c r="J90" s="143">
        <f>BK90</f>
        <v>0</v>
      </c>
      <c r="L90" s="139"/>
      <c r="M90" s="144"/>
      <c r="N90" s="145"/>
      <c r="O90" s="145"/>
      <c r="P90" s="146">
        <f>P91+P98+P128+P132+P136+P508+P532</f>
        <v>0</v>
      </c>
      <c r="Q90" s="145"/>
      <c r="R90" s="146">
        <f>R91+R98+R128+R132+R136+R508+R532</f>
        <v>212.70639176000003</v>
      </c>
      <c r="S90" s="145"/>
      <c r="T90" s="147">
        <f>T91+T98+T128+T132+T136+T508+T532</f>
        <v>1026.9743960000001</v>
      </c>
      <c r="AR90" s="140" t="s">
        <v>80</v>
      </c>
      <c r="AT90" s="148" t="s">
        <v>71</v>
      </c>
      <c r="AU90" s="148" t="s">
        <v>72</v>
      </c>
      <c r="AY90" s="140" t="s">
        <v>116</v>
      </c>
      <c r="BK90" s="149">
        <f>BK91+BK98+BK128+BK132+BK136+BK508+BK532</f>
        <v>0</v>
      </c>
    </row>
    <row r="91" spans="1:65" s="12" customFormat="1" ht="22.8" customHeight="1" x14ac:dyDescent="0.25">
      <c r="B91" s="139"/>
      <c r="D91" s="140" t="s">
        <v>71</v>
      </c>
      <c r="E91" s="150" t="s">
        <v>80</v>
      </c>
      <c r="F91" s="150" t="s">
        <v>195</v>
      </c>
      <c r="I91" s="142"/>
      <c r="J91" s="151">
        <f>BK91</f>
        <v>0</v>
      </c>
      <c r="L91" s="139"/>
      <c r="M91" s="144"/>
      <c r="N91" s="145"/>
      <c r="O91" s="145"/>
      <c r="P91" s="146">
        <f>SUM(P92:P97)</f>
        <v>0</v>
      </c>
      <c r="Q91" s="145"/>
      <c r="R91" s="146">
        <f>SUM(R92:R97)</f>
        <v>0</v>
      </c>
      <c r="S91" s="145"/>
      <c r="T91" s="147">
        <f>SUM(T92:T97)</f>
        <v>411.98560000000003</v>
      </c>
      <c r="AR91" s="140" t="s">
        <v>80</v>
      </c>
      <c r="AT91" s="148" t="s">
        <v>71</v>
      </c>
      <c r="AU91" s="148" t="s">
        <v>80</v>
      </c>
      <c r="AY91" s="140" t="s">
        <v>116</v>
      </c>
      <c r="BK91" s="149">
        <f>SUM(BK92:BK97)</f>
        <v>0</v>
      </c>
    </row>
    <row r="92" spans="1:65" s="2" customFormat="1" ht="16.5" customHeight="1" x14ac:dyDescent="0.2">
      <c r="A92" s="33"/>
      <c r="B92" s="152"/>
      <c r="C92" s="153" t="s">
        <v>80</v>
      </c>
      <c r="D92" s="153" t="s">
        <v>119</v>
      </c>
      <c r="E92" s="154" t="s">
        <v>196</v>
      </c>
      <c r="F92" s="155" t="s">
        <v>197</v>
      </c>
      <c r="G92" s="156" t="s">
        <v>198</v>
      </c>
      <c r="H92" s="157">
        <v>1366</v>
      </c>
      <c r="I92" s="158"/>
      <c r="J92" s="159">
        <f>ROUND(I92*H92,2)</f>
        <v>0</v>
      </c>
      <c r="K92" s="155" t="s">
        <v>199</v>
      </c>
      <c r="L92" s="34"/>
      <c r="M92" s="160" t="s">
        <v>3</v>
      </c>
      <c r="N92" s="161" t="s">
        <v>43</v>
      </c>
      <c r="O92" s="54"/>
      <c r="P92" s="162">
        <f>O92*H92</f>
        <v>0</v>
      </c>
      <c r="Q92" s="162">
        <v>0</v>
      </c>
      <c r="R92" s="162">
        <f>Q92*H92</f>
        <v>0</v>
      </c>
      <c r="S92" s="162">
        <v>0.3</v>
      </c>
      <c r="T92" s="163">
        <f>S92*H92</f>
        <v>409.8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64" t="s">
        <v>133</v>
      </c>
      <c r="AT92" s="164" t="s">
        <v>119</v>
      </c>
      <c r="AU92" s="164" t="s">
        <v>82</v>
      </c>
      <c r="AY92" s="18" t="s">
        <v>116</v>
      </c>
      <c r="BE92" s="165">
        <f>IF(N92="základní",J92,0)</f>
        <v>0</v>
      </c>
      <c r="BF92" s="165">
        <f>IF(N92="snížená",J92,0)</f>
        <v>0</v>
      </c>
      <c r="BG92" s="165">
        <f>IF(N92="zákl. přenesená",J92,0)</f>
        <v>0</v>
      </c>
      <c r="BH92" s="165">
        <f>IF(N92="sníž. přenesená",J92,0)</f>
        <v>0</v>
      </c>
      <c r="BI92" s="165">
        <f>IF(N92="nulová",J92,0)</f>
        <v>0</v>
      </c>
      <c r="BJ92" s="18" t="s">
        <v>80</v>
      </c>
      <c r="BK92" s="165">
        <f>ROUND(I92*H92,2)</f>
        <v>0</v>
      </c>
      <c r="BL92" s="18" t="s">
        <v>133</v>
      </c>
      <c r="BM92" s="164" t="s">
        <v>200</v>
      </c>
    </row>
    <row r="93" spans="1:65" s="2" customFormat="1" ht="19.2" x14ac:dyDescent="0.2">
      <c r="A93" s="33"/>
      <c r="B93" s="34"/>
      <c r="C93" s="33"/>
      <c r="D93" s="166" t="s">
        <v>125</v>
      </c>
      <c r="E93" s="33"/>
      <c r="F93" s="167" t="s">
        <v>201</v>
      </c>
      <c r="G93" s="33"/>
      <c r="H93" s="33"/>
      <c r="I93" s="92"/>
      <c r="J93" s="33"/>
      <c r="K93" s="33"/>
      <c r="L93" s="34"/>
      <c r="M93" s="168"/>
      <c r="N93" s="169"/>
      <c r="O93" s="54"/>
      <c r="P93" s="54"/>
      <c r="Q93" s="54"/>
      <c r="R93" s="54"/>
      <c r="S93" s="54"/>
      <c r="T93" s="55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8" t="s">
        <v>125</v>
      </c>
      <c r="AU93" s="18" t="s">
        <v>82</v>
      </c>
    </row>
    <row r="94" spans="1:65" s="13" customFormat="1" ht="10.199999999999999" x14ac:dyDescent="0.2">
      <c r="B94" s="170"/>
      <c r="D94" s="166" t="s">
        <v>171</v>
      </c>
      <c r="E94" s="171" t="s">
        <v>3</v>
      </c>
      <c r="F94" s="172" t="s">
        <v>202</v>
      </c>
      <c r="H94" s="173">
        <v>1366</v>
      </c>
      <c r="I94" s="174"/>
      <c r="L94" s="170"/>
      <c r="M94" s="175"/>
      <c r="N94" s="176"/>
      <c r="O94" s="176"/>
      <c r="P94" s="176"/>
      <c r="Q94" s="176"/>
      <c r="R94" s="176"/>
      <c r="S94" s="176"/>
      <c r="T94" s="177"/>
      <c r="AT94" s="171" t="s">
        <v>171</v>
      </c>
      <c r="AU94" s="171" t="s">
        <v>82</v>
      </c>
      <c r="AV94" s="13" t="s">
        <v>82</v>
      </c>
      <c r="AW94" s="13" t="s">
        <v>33</v>
      </c>
      <c r="AX94" s="13" t="s">
        <v>80</v>
      </c>
      <c r="AY94" s="171" t="s">
        <v>116</v>
      </c>
    </row>
    <row r="95" spans="1:65" s="2" customFormat="1" ht="16.5" customHeight="1" x14ac:dyDescent="0.2">
      <c r="A95" s="33"/>
      <c r="B95" s="152"/>
      <c r="C95" s="153" t="s">
        <v>82</v>
      </c>
      <c r="D95" s="153" t="s">
        <v>119</v>
      </c>
      <c r="E95" s="154" t="s">
        <v>203</v>
      </c>
      <c r="F95" s="155" t="s">
        <v>204</v>
      </c>
      <c r="G95" s="156" t="s">
        <v>198</v>
      </c>
      <c r="H95" s="157">
        <v>2732</v>
      </c>
      <c r="I95" s="158"/>
      <c r="J95" s="159">
        <f>ROUND(I95*H95,2)</f>
        <v>0</v>
      </c>
      <c r="K95" s="155" t="s">
        <v>199</v>
      </c>
      <c r="L95" s="34"/>
      <c r="M95" s="160" t="s">
        <v>3</v>
      </c>
      <c r="N95" s="161" t="s">
        <v>43</v>
      </c>
      <c r="O95" s="54"/>
      <c r="P95" s="162">
        <f>O95*H95</f>
        <v>0</v>
      </c>
      <c r="Q95" s="162">
        <v>0</v>
      </c>
      <c r="R95" s="162">
        <f>Q95*H95</f>
        <v>0</v>
      </c>
      <c r="S95" s="162">
        <v>8.0000000000000004E-4</v>
      </c>
      <c r="T95" s="163">
        <f>S95*H95</f>
        <v>2.1856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64" t="s">
        <v>133</v>
      </c>
      <c r="AT95" s="164" t="s">
        <v>119</v>
      </c>
      <c r="AU95" s="164" t="s">
        <v>82</v>
      </c>
      <c r="AY95" s="18" t="s">
        <v>116</v>
      </c>
      <c r="BE95" s="165">
        <f>IF(N95="základní",J95,0)</f>
        <v>0</v>
      </c>
      <c r="BF95" s="165">
        <f>IF(N95="snížená",J95,0)</f>
        <v>0</v>
      </c>
      <c r="BG95" s="165">
        <f>IF(N95="zákl. přenesená",J95,0)</f>
        <v>0</v>
      </c>
      <c r="BH95" s="165">
        <f>IF(N95="sníž. přenesená",J95,0)</f>
        <v>0</v>
      </c>
      <c r="BI95" s="165">
        <f>IF(N95="nulová",J95,0)</f>
        <v>0</v>
      </c>
      <c r="BJ95" s="18" t="s">
        <v>80</v>
      </c>
      <c r="BK95" s="165">
        <f>ROUND(I95*H95,2)</f>
        <v>0</v>
      </c>
      <c r="BL95" s="18" t="s">
        <v>133</v>
      </c>
      <c r="BM95" s="164" t="s">
        <v>205</v>
      </c>
    </row>
    <row r="96" spans="1:65" s="2" customFormat="1" ht="10.199999999999999" x14ac:dyDescent="0.2">
      <c r="A96" s="33"/>
      <c r="B96" s="34"/>
      <c r="C96" s="33"/>
      <c r="D96" s="166" t="s">
        <v>125</v>
      </c>
      <c r="E96" s="33"/>
      <c r="F96" s="167" t="s">
        <v>206</v>
      </c>
      <c r="G96" s="33"/>
      <c r="H96" s="33"/>
      <c r="I96" s="92"/>
      <c r="J96" s="33"/>
      <c r="K96" s="33"/>
      <c r="L96" s="34"/>
      <c r="M96" s="168"/>
      <c r="N96" s="169"/>
      <c r="O96" s="54"/>
      <c r="P96" s="54"/>
      <c r="Q96" s="54"/>
      <c r="R96" s="54"/>
      <c r="S96" s="54"/>
      <c r="T96" s="55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125</v>
      </c>
      <c r="AU96" s="18" t="s">
        <v>82</v>
      </c>
    </row>
    <row r="97" spans="1:65" s="13" customFormat="1" ht="10.199999999999999" x14ac:dyDescent="0.2">
      <c r="B97" s="170"/>
      <c r="D97" s="166" t="s">
        <v>171</v>
      </c>
      <c r="E97" s="171" t="s">
        <v>3</v>
      </c>
      <c r="F97" s="172" t="s">
        <v>207</v>
      </c>
      <c r="H97" s="173">
        <v>2732</v>
      </c>
      <c r="I97" s="174"/>
      <c r="L97" s="170"/>
      <c r="M97" s="175"/>
      <c r="N97" s="176"/>
      <c r="O97" s="176"/>
      <c r="P97" s="176"/>
      <c r="Q97" s="176"/>
      <c r="R97" s="176"/>
      <c r="S97" s="176"/>
      <c r="T97" s="177"/>
      <c r="AT97" s="171" t="s">
        <v>171</v>
      </c>
      <c r="AU97" s="171" t="s">
        <v>82</v>
      </c>
      <c r="AV97" s="13" t="s">
        <v>82</v>
      </c>
      <c r="AW97" s="13" t="s">
        <v>33</v>
      </c>
      <c r="AX97" s="13" t="s">
        <v>80</v>
      </c>
      <c r="AY97" s="171" t="s">
        <v>116</v>
      </c>
    </row>
    <row r="98" spans="1:65" s="12" customFormat="1" ht="22.8" customHeight="1" x14ac:dyDescent="0.25">
      <c r="B98" s="139"/>
      <c r="D98" s="140" t="s">
        <v>71</v>
      </c>
      <c r="E98" s="150" t="s">
        <v>129</v>
      </c>
      <c r="F98" s="150" t="s">
        <v>208</v>
      </c>
      <c r="I98" s="142"/>
      <c r="J98" s="151">
        <f>BK98</f>
        <v>0</v>
      </c>
      <c r="L98" s="139"/>
      <c r="M98" s="144"/>
      <c r="N98" s="145"/>
      <c r="O98" s="145"/>
      <c r="P98" s="146">
        <f>SUM(P99:P127)</f>
        <v>0</v>
      </c>
      <c r="Q98" s="145"/>
      <c r="R98" s="146">
        <f>SUM(R99:R127)</f>
        <v>8.8391211999999992</v>
      </c>
      <c r="S98" s="145"/>
      <c r="T98" s="147">
        <f>SUM(T99:T127)</f>
        <v>0</v>
      </c>
      <c r="AR98" s="140" t="s">
        <v>80</v>
      </c>
      <c r="AT98" s="148" t="s">
        <v>71</v>
      </c>
      <c r="AU98" s="148" t="s">
        <v>80</v>
      </c>
      <c r="AY98" s="140" t="s">
        <v>116</v>
      </c>
      <c r="BK98" s="149">
        <f>SUM(BK99:BK127)</f>
        <v>0</v>
      </c>
    </row>
    <row r="99" spans="1:65" s="2" customFormat="1" ht="16.5" customHeight="1" x14ac:dyDescent="0.2">
      <c r="A99" s="33"/>
      <c r="B99" s="152"/>
      <c r="C99" s="153" t="s">
        <v>129</v>
      </c>
      <c r="D99" s="153" t="s">
        <v>119</v>
      </c>
      <c r="E99" s="154" t="s">
        <v>209</v>
      </c>
      <c r="F99" s="155" t="s">
        <v>210</v>
      </c>
      <c r="G99" s="156" t="s">
        <v>211</v>
      </c>
      <c r="H99" s="157">
        <v>63.491999999999997</v>
      </c>
      <c r="I99" s="158"/>
      <c r="J99" s="159">
        <f>ROUND(I99*H99,2)</f>
        <v>0</v>
      </c>
      <c r="K99" s="155" t="s">
        <v>199</v>
      </c>
      <c r="L99" s="34"/>
      <c r="M99" s="160" t="s">
        <v>3</v>
      </c>
      <c r="N99" s="161" t="s">
        <v>43</v>
      </c>
      <c r="O99" s="54"/>
      <c r="P99" s="162">
        <f>O99*H99</f>
        <v>0</v>
      </c>
      <c r="Q99" s="162">
        <v>0</v>
      </c>
      <c r="R99" s="162">
        <f>Q99*H99</f>
        <v>0</v>
      </c>
      <c r="S99" s="162">
        <v>0</v>
      </c>
      <c r="T99" s="163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64" t="s">
        <v>133</v>
      </c>
      <c r="AT99" s="164" t="s">
        <v>119</v>
      </c>
      <c r="AU99" s="164" t="s">
        <v>82</v>
      </c>
      <c r="AY99" s="18" t="s">
        <v>116</v>
      </c>
      <c r="BE99" s="165">
        <f>IF(N99="základní",J99,0)</f>
        <v>0</v>
      </c>
      <c r="BF99" s="165">
        <f>IF(N99="snížená",J99,0)</f>
        <v>0</v>
      </c>
      <c r="BG99" s="165">
        <f>IF(N99="zákl. přenesená",J99,0)</f>
        <v>0</v>
      </c>
      <c r="BH99" s="165">
        <f>IF(N99="sníž. přenesená",J99,0)</f>
        <v>0</v>
      </c>
      <c r="BI99" s="165">
        <f>IF(N99="nulová",J99,0)</f>
        <v>0</v>
      </c>
      <c r="BJ99" s="18" t="s">
        <v>80</v>
      </c>
      <c r="BK99" s="165">
        <f>ROUND(I99*H99,2)</f>
        <v>0</v>
      </c>
      <c r="BL99" s="18" t="s">
        <v>133</v>
      </c>
      <c r="BM99" s="164" t="s">
        <v>212</v>
      </c>
    </row>
    <row r="100" spans="1:65" s="2" customFormat="1" ht="10.199999999999999" x14ac:dyDescent="0.2">
      <c r="A100" s="33"/>
      <c r="B100" s="34"/>
      <c r="C100" s="33"/>
      <c r="D100" s="166" t="s">
        <v>125</v>
      </c>
      <c r="E100" s="33"/>
      <c r="F100" s="167" t="s">
        <v>213</v>
      </c>
      <c r="G100" s="33"/>
      <c r="H100" s="33"/>
      <c r="I100" s="92"/>
      <c r="J100" s="33"/>
      <c r="K100" s="33"/>
      <c r="L100" s="34"/>
      <c r="M100" s="168"/>
      <c r="N100" s="169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125</v>
      </c>
      <c r="AU100" s="18" t="s">
        <v>82</v>
      </c>
    </row>
    <row r="101" spans="1:65" s="15" customFormat="1" ht="10.199999999999999" x14ac:dyDescent="0.2">
      <c r="B101" s="186"/>
      <c r="D101" s="166" t="s">
        <v>171</v>
      </c>
      <c r="E101" s="187" t="s">
        <v>3</v>
      </c>
      <c r="F101" s="188" t="s">
        <v>214</v>
      </c>
      <c r="H101" s="187" t="s">
        <v>3</v>
      </c>
      <c r="I101" s="189"/>
      <c r="L101" s="186"/>
      <c r="M101" s="190"/>
      <c r="N101" s="191"/>
      <c r="O101" s="191"/>
      <c r="P101" s="191"/>
      <c r="Q101" s="191"/>
      <c r="R101" s="191"/>
      <c r="S101" s="191"/>
      <c r="T101" s="192"/>
      <c r="AT101" s="187" t="s">
        <v>171</v>
      </c>
      <c r="AU101" s="187" t="s">
        <v>82</v>
      </c>
      <c r="AV101" s="15" t="s">
        <v>80</v>
      </c>
      <c r="AW101" s="15" t="s">
        <v>33</v>
      </c>
      <c r="AX101" s="15" t="s">
        <v>72</v>
      </c>
      <c r="AY101" s="187" t="s">
        <v>116</v>
      </c>
    </row>
    <row r="102" spans="1:65" s="15" customFormat="1" ht="10.199999999999999" x14ac:dyDescent="0.2">
      <c r="B102" s="186"/>
      <c r="D102" s="166" t="s">
        <v>171</v>
      </c>
      <c r="E102" s="187" t="s">
        <v>3</v>
      </c>
      <c r="F102" s="188" t="s">
        <v>215</v>
      </c>
      <c r="H102" s="187" t="s">
        <v>3</v>
      </c>
      <c r="I102" s="189"/>
      <c r="L102" s="186"/>
      <c r="M102" s="190"/>
      <c r="N102" s="191"/>
      <c r="O102" s="191"/>
      <c r="P102" s="191"/>
      <c r="Q102" s="191"/>
      <c r="R102" s="191"/>
      <c r="S102" s="191"/>
      <c r="T102" s="192"/>
      <c r="AT102" s="187" t="s">
        <v>171</v>
      </c>
      <c r="AU102" s="187" t="s">
        <v>82</v>
      </c>
      <c r="AV102" s="15" t="s">
        <v>80</v>
      </c>
      <c r="AW102" s="15" t="s">
        <v>33</v>
      </c>
      <c r="AX102" s="15" t="s">
        <v>72</v>
      </c>
      <c r="AY102" s="187" t="s">
        <v>116</v>
      </c>
    </row>
    <row r="103" spans="1:65" s="13" customFormat="1" ht="10.199999999999999" x14ac:dyDescent="0.2">
      <c r="B103" s="170"/>
      <c r="D103" s="166" t="s">
        <v>171</v>
      </c>
      <c r="E103" s="171" t="s">
        <v>3</v>
      </c>
      <c r="F103" s="172" t="s">
        <v>216</v>
      </c>
      <c r="H103" s="173">
        <v>3.8879999999999999</v>
      </c>
      <c r="I103" s="174"/>
      <c r="L103" s="170"/>
      <c r="M103" s="175"/>
      <c r="N103" s="176"/>
      <c r="O103" s="176"/>
      <c r="P103" s="176"/>
      <c r="Q103" s="176"/>
      <c r="R103" s="176"/>
      <c r="S103" s="176"/>
      <c r="T103" s="177"/>
      <c r="AT103" s="171" t="s">
        <v>171</v>
      </c>
      <c r="AU103" s="171" t="s">
        <v>82</v>
      </c>
      <c r="AV103" s="13" t="s">
        <v>82</v>
      </c>
      <c r="AW103" s="13" t="s">
        <v>33</v>
      </c>
      <c r="AX103" s="13" t="s">
        <v>72</v>
      </c>
      <c r="AY103" s="171" t="s">
        <v>116</v>
      </c>
    </row>
    <row r="104" spans="1:65" s="15" customFormat="1" ht="10.199999999999999" x14ac:dyDescent="0.2">
      <c r="B104" s="186"/>
      <c r="D104" s="166" t="s">
        <v>171</v>
      </c>
      <c r="E104" s="187" t="s">
        <v>3</v>
      </c>
      <c r="F104" s="188" t="s">
        <v>217</v>
      </c>
      <c r="H104" s="187" t="s">
        <v>3</v>
      </c>
      <c r="I104" s="189"/>
      <c r="L104" s="186"/>
      <c r="M104" s="190"/>
      <c r="N104" s="191"/>
      <c r="O104" s="191"/>
      <c r="P104" s="191"/>
      <c r="Q104" s="191"/>
      <c r="R104" s="191"/>
      <c r="S104" s="191"/>
      <c r="T104" s="192"/>
      <c r="AT104" s="187" t="s">
        <v>171</v>
      </c>
      <c r="AU104" s="187" t="s">
        <v>82</v>
      </c>
      <c r="AV104" s="15" t="s">
        <v>80</v>
      </c>
      <c r="AW104" s="15" t="s">
        <v>33</v>
      </c>
      <c r="AX104" s="15" t="s">
        <v>72</v>
      </c>
      <c r="AY104" s="187" t="s">
        <v>116</v>
      </c>
    </row>
    <row r="105" spans="1:65" s="13" customFormat="1" ht="10.199999999999999" x14ac:dyDescent="0.2">
      <c r="B105" s="170"/>
      <c r="D105" s="166" t="s">
        <v>171</v>
      </c>
      <c r="E105" s="171" t="s">
        <v>3</v>
      </c>
      <c r="F105" s="172" t="s">
        <v>218</v>
      </c>
      <c r="H105" s="173">
        <v>16.181999999999999</v>
      </c>
      <c r="I105" s="174"/>
      <c r="L105" s="170"/>
      <c r="M105" s="175"/>
      <c r="N105" s="176"/>
      <c r="O105" s="176"/>
      <c r="P105" s="176"/>
      <c r="Q105" s="176"/>
      <c r="R105" s="176"/>
      <c r="S105" s="176"/>
      <c r="T105" s="177"/>
      <c r="AT105" s="171" t="s">
        <v>171</v>
      </c>
      <c r="AU105" s="171" t="s">
        <v>82</v>
      </c>
      <c r="AV105" s="13" t="s">
        <v>82</v>
      </c>
      <c r="AW105" s="13" t="s">
        <v>33</v>
      </c>
      <c r="AX105" s="13" t="s">
        <v>72</v>
      </c>
      <c r="AY105" s="171" t="s">
        <v>116</v>
      </c>
    </row>
    <row r="106" spans="1:65" s="15" customFormat="1" ht="10.199999999999999" x14ac:dyDescent="0.2">
      <c r="B106" s="186"/>
      <c r="D106" s="166" t="s">
        <v>171</v>
      </c>
      <c r="E106" s="187" t="s">
        <v>3</v>
      </c>
      <c r="F106" s="188" t="s">
        <v>219</v>
      </c>
      <c r="H106" s="187" t="s">
        <v>3</v>
      </c>
      <c r="I106" s="189"/>
      <c r="L106" s="186"/>
      <c r="M106" s="190"/>
      <c r="N106" s="191"/>
      <c r="O106" s="191"/>
      <c r="P106" s="191"/>
      <c r="Q106" s="191"/>
      <c r="R106" s="191"/>
      <c r="S106" s="191"/>
      <c r="T106" s="192"/>
      <c r="AT106" s="187" t="s">
        <v>171</v>
      </c>
      <c r="AU106" s="187" t="s">
        <v>82</v>
      </c>
      <c r="AV106" s="15" t="s">
        <v>80</v>
      </c>
      <c r="AW106" s="15" t="s">
        <v>33</v>
      </c>
      <c r="AX106" s="15" t="s">
        <v>72</v>
      </c>
      <c r="AY106" s="187" t="s">
        <v>116</v>
      </c>
    </row>
    <row r="107" spans="1:65" s="13" customFormat="1" ht="10.199999999999999" x14ac:dyDescent="0.2">
      <c r="B107" s="170"/>
      <c r="D107" s="166" t="s">
        <v>171</v>
      </c>
      <c r="E107" s="171" t="s">
        <v>3</v>
      </c>
      <c r="F107" s="172" t="s">
        <v>220</v>
      </c>
      <c r="H107" s="173">
        <v>13.62</v>
      </c>
      <c r="I107" s="174"/>
      <c r="L107" s="170"/>
      <c r="M107" s="175"/>
      <c r="N107" s="176"/>
      <c r="O107" s="176"/>
      <c r="P107" s="176"/>
      <c r="Q107" s="176"/>
      <c r="R107" s="176"/>
      <c r="S107" s="176"/>
      <c r="T107" s="177"/>
      <c r="AT107" s="171" t="s">
        <v>171</v>
      </c>
      <c r="AU107" s="171" t="s">
        <v>82</v>
      </c>
      <c r="AV107" s="13" t="s">
        <v>82</v>
      </c>
      <c r="AW107" s="13" t="s">
        <v>33</v>
      </c>
      <c r="AX107" s="13" t="s">
        <v>72</v>
      </c>
      <c r="AY107" s="171" t="s">
        <v>116</v>
      </c>
    </row>
    <row r="108" spans="1:65" s="15" customFormat="1" ht="10.199999999999999" x14ac:dyDescent="0.2">
      <c r="B108" s="186"/>
      <c r="D108" s="166" t="s">
        <v>171</v>
      </c>
      <c r="E108" s="187" t="s">
        <v>3</v>
      </c>
      <c r="F108" s="188" t="s">
        <v>221</v>
      </c>
      <c r="H108" s="187" t="s">
        <v>3</v>
      </c>
      <c r="I108" s="189"/>
      <c r="L108" s="186"/>
      <c r="M108" s="190"/>
      <c r="N108" s="191"/>
      <c r="O108" s="191"/>
      <c r="P108" s="191"/>
      <c r="Q108" s="191"/>
      <c r="R108" s="191"/>
      <c r="S108" s="191"/>
      <c r="T108" s="192"/>
      <c r="AT108" s="187" t="s">
        <v>171</v>
      </c>
      <c r="AU108" s="187" t="s">
        <v>82</v>
      </c>
      <c r="AV108" s="15" t="s">
        <v>80</v>
      </c>
      <c r="AW108" s="15" t="s">
        <v>33</v>
      </c>
      <c r="AX108" s="15" t="s">
        <v>72</v>
      </c>
      <c r="AY108" s="187" t="s">
        <v>116</v>
      </c>
    </row>
    <row r="109" spans="1:65" s="13" customFormat="1" ht="10.199999999999999" x14ac:dyDescent="0.2">
      <c r="B109" s="170"/>
      <c r="D109" s="166" t="s">
        <v>171</v>
      </c>
      <c r="E109" s="171" t="s">
        <v>3</v>
      </c>
      <c r="F109" s="172" t="s">
        <v>222</v>
      </c>
      <c r="H109" s="173">
        <v>13.62</v>
      </c>
      <c r="I109" s="174"/>
      <c r="L109" s="170"/>
      <c r="M109" s="175"/>
      <c r="N109" s="176"/>
      <c r="O109" s="176"/>
      <c r="P109" s="176"/>
      <c r="Q109" s="176"/>
      <c r="R109" s="176"/>
      <c r="S109" s="176"/>
      <c r="T109" s="177"/>
      <c r="AT109" s="171" t="s">
        <v>171</v>
      </c>
      <c r="AU109" s="171" t="s">
        <v>82</v>
      </c>
      <c r="AV109" s="13" t="s">
        <v>82</v>
      </c>
      <c r="AW109" s="13" t="s">
        <v>33</v>
      </c>
      <c r="AX109" s="13" t="s">
        <v>72</v>
      </c>
      <c r="AY109" s="171" t="s">
        <v>116</v>
      </c>
    </row>
    <row r="110" spans="1:65" s="15" customFormat="1" ht="10.199999999999999" x14ac:dyDescent="0.2">
      <c r="B110" s="186"/>
      <c r="D110" s="166" t="s">
        <v>171</v>
      </c>
      <c r="E110" s="187" t="s">
        <v>3</v>
      </c>
      <c r="F110" s="188" t="s">
        <v>223</v>
      </c>
      <c r="H110" s="187" t="s">
        <v>3</v>
      </c>
      <c r="I110" s="189"/>
      <c r="L110" s="186"/>
      <c r="M110" s="190"/>
      <c r="N110" s="191"/>
      <c r="O110" s="191"/>
      <c r="P110" s="191"/>
      <c r="Q110" s="191"/>
      <c r="R110" s="191"/>
      <c r="S110" s="191"/>
      <c r="T110" s="192"/>
      <c r="AT110" s="187" t="s">
        <v>171</v>
      </c>
      <c r="AU110" s="187" t="s">
        <v>82</v>
      </c>
      <c r="AV110" s="15" t="s">
        <v>80</v>
      </c>
      <c r="AW110" s="15" t="s">
        <v>33</v>
      </c>
      <c r="AX110" s="15" t="s">
        <v>72</v>
      </c>
      <c r="AY110" s="187" t="s">
        <v>116</v>
      </c>
    </row>
    <row r="111" spans="1:65" s="13" customFormat="1" ht="10.199999999999999" x14ac:dyDescent="0.2">
      <c r="B111" s="170"/>
      <c r="D111" s="166" t="s">
        <v>171</v>
      </c>
      <c r="E111" s="171" t="s">
        <v>3</v>
      </c>
      <c r="F111" s="172" t="s">
        <v>224</v>
      </c>
      <c r="H111" s="173">
        <v>16.181999999999999</v>
      </c>
      <c r="I111" s="174"/>
      <c r="L111" s="170"/>
      <c r="M111" s="175"/>
      <c r="N111" s="176"/>
      <c r="O111" s="176"/>
      <c r="P111" s="176"/>
      <c r="Q111" s="176"/>
      <c r="R111" s="176"/>
      <c r="S111" s="176"/>
      <c r="T111" s="177"/>
      <c r="AT111" s="171" t="s">
        <v>171</v>
      </c>
      <c r="AU111" s="171" t="s">
        <v>82</v>
      </c>
      <c r="AV111" s="13" t="s">
        <v>82</v>
      </c>
      <c r="AW111" s="13" t="s">
        <v>33</v>
      </c>
      <c r="AX111" s="13" t="s">
        <v>72</v>
      </c>
      <c r="AY111" s="171" t="s">
        <v>116</v>
      </c>
    </row>
    <row r="112" spans="1:65" s="14" customFormat="1" ht="10.199999999999999" x14ac:dyDescent="0.2">
      <c r="B112" s="178"/>
      <c r="D112" s="166" t="s">
        <v>171</v>
      </c>
      <c r="E112" s="179" t="s">
        <v>3</v>
      </c>
      <c r="F112" s="180" t="s">
        <v>181</v>
      </c>
      <c r="H112" s="181">
        <v>63.491999999999997</v>
      </c>
      <c r="I112" s="182"/>
      <c r="L112" s="178"/>
      <c r="M112" s="193"/>
      <c r="N112" s="194"/>
      <c r="O112" s="194"/>
      <c r="P112" s="194"/>
      <c r="Q112" s="194"/>
      <c r="R112" s="194"/>
      <c r="S112" s="194"/>
      <c r="T112" s="195"/>
      <c r="AT112" s="179" t="s">
        <v>171</v>
      </c>
      <c r="AU112" s="179" t="s">
        <v>82</v>
      </c>
      <c r="AV112" s="14" t="s">
        <v>133</v>
      </c>
      <c r="AW112" s="14" t="s">
        <v>33</v>
      </c>
      <c r="AX112" s="14" t="s">
        <v>80</v>
      </c>
      <c r="AY112" s="179" t="s">
        <v>116</v>
      </c>
    </row>
    <row r="113" spans="1:65" s="2" customFormat="1" ht="16.5" customHeight="1" x14ac:dyDescent="0.2">
      <c r="A113" s="33"/>
      <c r="B113" s="152"/>
      <c r="C113" s="153" t="s">
        <v>133</v>
      </c>
      <c r="D113" s="153" t="s">
        <v>119</v>
      </c>
      <c r="E113" s="154" t="s">
        <v>225</v>
      </c>
      <c r="F113" s="155" t="s">
        <v>226</v>
      </c>
      <c r="G113" s="156" t="s">
        <v>198</v>
      </c>
      <c r="H113" s="157">
        <v>138.6</v>
      </c>
      <c r="I113" s="158"/>
      <c r="J113" s="159">
        <f>ROUND(I113*H113,2)</f>
        <v>0</v>
      </c>
      <c r="K113" s="155" t="s">
        <v>3</v>
      </c>
      <c r="L113" s="34"/>
      <c r="M113" s="160" t="s">
        <v>3</v>
      </c>
      <c r="N113" s="161" t="s">
        <v>43</v>
      </c>
      <c r="O113" s="54"/>
      <c r="P113" s="162">
        <f>O113*H113</f>
        <v>0</v>
      </c>
      <c r="Q113" s="162">
        <v>3.79E-3</v>
      </c>
      <c r="R113" s="162">
        <f>Q113*H113</f>
        <v>0.52529399999999993</v>
      </c>
      <c r="S113" s="162">
        <v>0</v>
      </c>
      <c r="T113" s="163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64" t="s">
        <v>133</v>
      </c>
      <c r="AT113" s="164" t="s">
        <v>119</v>
      </c>
      <c r="AU113" s="164" t="s">
        <v>82</v>
      </c>
      <c r="AY113" s="18" t="s">
        <v>116</v>
      </c>
      <c r="BE113" s="165">
        <f>IF(N113="základní",J113,0)</f>
        <v>0</v>
      </c>
      <c r="BF113" s="165">
        <f>IF(N113="snížená",J113,0)</f>
        <v>0</v>
      </c>
      <c r="BG113" s="165">
        <f>IF(N113="zákl. přenesená",J113,0)</f>
        <v>0</v>
      </c>
      <c r="BH113" s="165">
        <f>IF(N113="sníž. přenesená",J113,0)</f>
        <v>0</v>
      </c>
      <c r="BI113" s="165">
        <f>IF(N113="nulová",J113,0)</f>
        <v>0</v>
      </c>
      <c r="BJ113" s="18" t="s">
        <v>80</v>
      </c>
      <c r="BK113" s="165">
        <f>ROUND(I113*H113,2)</f>
        <v>0</v>
      </c>
      <c r="BL113" s="18" t="s">
        <v>133</v>
      </c>
      <c r="BM113" s="164" t="s">
        <v>227</v>
      </c>
    </row>
    <row r="114" spans="1:65" s="2" customFormat="1" ht="10.199999999999999" x14ac:dyDescent="0.2">
      <c r="A114" s="33"/>
      <c r="B114" s="34"/>
      <c r="C114" s="33"/>
      <c r="D114" s="166" t="s">
        <v>125</v>
      </c>
      <c r="E114" s="33"/>
      <c r="F114" s="167" t="s">
        <v>226</v>
      </c>
      <c r="G114" s="33"/>
      <c r="H114" s="33"/>
      <c r="I114" s="92"/>
      <c r="J114" s="33"/>
      <c r="K114" s="33"/>
      <c r="L114" s="34"/>
      <c r="M114" s="168"/>
      <c r="N114" s="169"/>
      <c r="O114" s="54"/>
      <c r="P114" s="54"/>
      <c r="Q114" s="54"/>
      <c r="R114" s="54"/>
      <c r="S114" s="54"/>
      <c r="T114" s="55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T114" s="18" t="s">
        <v>125</v>
      </c>
      <c r="AU114" s="18" t="s">
        <v>82</v>
      </c>
    </row>
    <row r="115" spans="1:65" s="13" customFormat="1" ht="10.199999999999999" x14ac:dyDescent="0.2">
      <c r="B115" s="170"/>
      <c r="D115" s="166" t="s">
        <v>171</v>
      </c>
      <c r="E115" s="171" t="s">
        <v>3</v>
      </c>
      <c r="F115" s="172" t="s">
        <v>228</v>
      </c>
      <c r="H115" s="173">
        <v>138.6</v>
      </c>
      <c r="I115" s="174"/>
      <c r="L115" s="170"/>
      <c r="M115" s="175"/>
      <c r="N115" s="176"/>
      <c r="O115" s="176"/>
      <c r="P115" s="176"/>
      <c r="Q115" s="176"/>
      <c r="R115" s="176"/>
      <c r="S115" s="176"/>
      <c r="T115" s="177"/>
      <c r="AT115" s="171" t="s">
        <v>171</v>
      </c>
      <c r="AU115" s="171" t="s">
        <v>82</v>
      </c>
      <c r="AV115" s="13" t="s">
        <v>82</v>
      </c>
      <c r="AW115" s="13" t="s">
        <v>33</v>
      </c>
      <c r="AX115" s="13" t="s">
        <v>80</v>
      </c>
      <c r="AY115" s="171" t="s">
        <v>116</v>
      </c>
    </row>
    <row r="116" spans="1:65" s="2" customFormat="1" ht="16.5" customHeight="1" x14ac:dyDescent="0.2">
      <c r="A116" s="33"/>
      <c r="B116" s="152"/>
      <c r="C116" s="153" t="s">
        <v>115</v>
      </c>
      <c r="D116" s="153" t="s">
        <v>119</v>
      </c>
      <c r="E116" s="154" t="s">
        <v>229</v>
      </c>
      <c r="F116" s="155" t="s">
        <v>230</v>
      </c>
      <c r="G116" s="156" t="s">
        <v>198</v>
      </c>
      <c r="H116" s="157">
        <v>138.6</v>
      </c>
      <c r="I116" s="158"/>
      <c r="J116" s="159">
        <f>ROUND(I116*H116,2)</f>
        <v>0</v>
      </c>
      <c r="K116" s="155" t="s">
        <v>3</v>
      </c>
      <c r="L116" s="34"/>
      <c r="M116" s="160" t="s">
        <v>3</v>
      </c>
      <c r="N116" s="161" t="s">
        <v>43</v>
      </c>
      <c r="O116" s="54"/>
      <c r="P116" s="162">
        <f>O116*H116</f>
        <v>0</v>
      </c>
      <c r="Q116" s="162">
        <v>4.0000000000000003E-5</v>
      </c>
      <c r="R116" s="162">
        <f>Q116*H116</f>
        <v>5.5440000000000003E-3</v>
      </c>
      <c r="S116" s="162">
        <v>0</v>
      </c>
      <c r="T116" s="163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64" t="s">
        <v>133</v>
      </c>
      <c r="AT116" s="164" t="s">
        <v>119</v>
      </c>
      <c r="AU116" s="164" t="s">
        <v>82</v>
      </c>
      <c r="AY116" s="18" t="s">
        <v>116</v>
      </c>
      <c r="BE116" s="165">
        <f>IF(N116="základní",J116,0)</f>
        <v>0</v>
      </c>
      <c r="BF116" s="165">
        <f>IF(N116="snížená",J116,0)</f>
        <v>0</v>
      </c>
      <c r="BG116" s="165">
        <f>IF(N116="zákl. přenesená",J116,0)</f>
        <v>0</v>
      </c>
      <c r="BH116" s="165">
        <f>IF(N116="sníž. přenesená",J116,0)</f>
        <v>0</v>
      </c>
      <c r="BI116" s="165">
        <f>IF(N116="nulová",J116,0)</f>
        <v>0</v>
      </c>
      <c r="BJ116" s="18" t="s">
        <v>80</v>
      </c>
      <c r="BK116" s="165">
        <f>ROUND(I116*H116,2)</f>
        <v>0</v>
      </c>
      <c r="BL116" s="18" t="s">
        <v>133</v>
      </c>
      <c r="BM116" s="164" t="s">
        <v>231</v>
      </c>
    </row>
    <row r="117" spans="1:65" s="2" customFormat="1" ht="10.199999999999999" x14ac:dyDescent="0.2">
      <c r="A117" s="33"/>
      <c r="B117" s="34"/>
      <c r="C117" s="33"/>
      <c r="D117" s="166" t="s">
        <v>125</v>
      </c>
      <c r="E117" s="33"/>
      <c r="F117" s="167" t="s">
        <v>230</v>
      </c>
      <c r="G117" s="33"/>
      <c r="H117" s="33"/>
      <c r="I117" s="92"/>
      <c r="J117" s="33"/>
      <c r="K117" s="33"/>
      <c r="L117" s="34"/>
      <c r="M117" s="168"/>
      <c r="N117" s="169"/>
      <c r="O117" s="54"/>
      <c r="P117" s="54"/>
      <c r="Q117" s="54"/>
      <c r="R117" s="54"/>
      <c r="S117" s="54"/>
      <c r="T117" s="5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125</v>
      </c>
      <c r="AU117" s="18" t="s">
        <v>82</v>
      </c>
    </row>
    <row r="118" spans="1:65" s="13" customFormat="1" ht="10.199999999999999" x14ac:dyDescent="0.2">
      <c r="B118" s="170"/>
      <c r="D118" s="166" t="s">
        <v>171</v>
      </c>
      <c r="E118" s="171" t="s">
        <v>3</v>
      </c>
      <c r="F118" s="172" t="s">
        <v>228</v>
      </c>
      <c r="H118" s="173">
        <v>138.6</v>
      </c>
      <c r="I118" s="174"/>
      <c r="L118" s="170"/>
      <c r="M118" s="175"/>
      <c r="N118" s="176"/>
      <c r="O118" s="176"/>
      <c r="P118" s="176"/>
      <c r="Q118" s="176"/>
      <c r="R118" s="176"/>
      <c r="S118" s="176"/>
      <c r="T118" s="177"/>
      <c r="AT118" s="171" t="s">
        <v>171</v>
      </c>
      <c r="AU118" s="171" t="s">
        <v>82</v>
      </c>
      <c r="AV118" s="13" t="s">
        <v>82</v>
      </c>
      <c r="AW118" s="13" t="s">
        <v>33</v>
      </c>
      <c r="AX118" s="13" t="s">
        <v>80</v>
      </c>
      <c r="AY118" s="171" t="s">
        <v>116</v>
      </c>
    </row>
    <row r="119" spans="1:65" s="2" customFormat="1" ht="16.5" customHeight="1" x14ac:dyDescent="0.2">
      <c r="A119" s="33"/>
      <c r="B119" s="152"/>
      <c r="C119" s="153" t="s">
        <v>140</v>
      </c>
      <c r="D119" s="153" t="s">
        <v>119</v>
      </c>
      <c r="E119" s="154" t="s">
        <v>232</v>
      </c>
      <c r="F119" s="155" t="s">
        <v>233</v>
      </c>
      <c r="G119" s="156" t="s">
        <v>234</v>
      </c>
      <c r="H119" s="157">
        <v>7.84</v>
      </c>
      <c r="I119" s="158"/>
      <c r="J119" s="159">
        <f>ROUND(I119*H119,2)</f>
        <v>0</v>
      </c>
      <c r="K119" s="155" t="s">
        <v>3</v>
      </c>
      <c r="L119" s="34"/>
      <c r="M119" s="160" t="s">
        <v>3</v>
      </c>
      <c r="N119" s="161" t="s">
        <v>43</v>
      </c>
      <c r="O119" s="54"/>
      <c r="P119" s="162">
        <f>O119*H119</f>
        <v>0</v>
      </c>
      <c r="Q119" s="162">
        <v>1.0597300000000001</v>
      </c>
      <c r="R119" s="162">
        <f>Q119*H119</f>
        <v>8.3082832</v>
      </c>
      <c r="S119" s="162">
        <v>0</v>
      </c>
      <c r="T119" s="163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4" t="s">
        <v>133</v>
      </c>
      <c r="AT119" s="164" t="s">
        <v>119</v>
      </c>
      <c r="AU119" s="164" t="s">
        <v>82</v>
      </c>
      <c r="AY119" s="18" t="s">
        <v>116</v>
      </c>
      <c r="BE119" s="165">
        <f>IF(N119="základní",J119,0)</f>
        <v>0</v>
      </c>
      <c r="BF119" s="165">
        <f>IF(N119="snížená",J119,0)</f>
        <v>0</v>
      </c>
      <c r="BG119" s="165">
        <f>IF(N119="zákl. přenesená",J119,0)</f>
        <v>0</v>
      </c>
      <c r="BH119" s="165">
        <f>IF(N119="sníž. přenesená",J119,0)</f>
        <v>0</v>
      </c>
      <c r="BI119" s="165">
        <f>IF(N119="nulová",J119,0)</f>
        <v>0</v>
      </c>
      <c r="BJ119" s="18" t="s">
        <v>80</v>
      </c>
      <c r="BK119" s="165">
        <f>ROUND(I119*H119,2)</f>
        <v>0</v>
      </c>
      <c r="BL119" s="18" t="s">
        <v>133</v>
      </c>
      <c r="BM119" s="164" t="s">
        <v>235</v>
      </c>
    </row>
    <row r="120" spans="1:65" s="2" customFormat="1" ht="19.2" x14ac:dyDescent="0.2">
      <c r="A120" s="33"/>
      <c r="B120" s="34"/>
      <c r="C120" s="33"/>
      <c r="D120" s="166" t="s">
        <v>125</v>
      </c>
      <c r="E120" s="33"/>
      <c r="F120" s="167" t="s">
        <v>236</v>
      </c>
      <c r="G120" s="33"/>
      <c r="H120" s="33"/>
      <c r="I120" s="92"/>
      <c r="J120" s="33"/>
      <c r="K120" s="33"/>
      <c r="L120" s="34"/>
      <c r="M120" s="168"/>
      <c r="N120" s="169"/>
      <c r="O120" s="54"/>
      <c r="P120" s="54"/>
      <c r="Q120" s="54"/>
      <c r="R120" s="54"/>
      <c r="S120" s="54"/>
      <c r="T120" s="55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125</v>
      </c>
      <c r="AU120" s="18" t="s">
        <v>82</v>
      </c>
    </row>
    <row r="121" spans="1:65" s="15" customFormat="1" ht="10.199999999999999" x14ac:dyDescent="0.2">
      <c r="B121" s="186"/>
      <c r="D121" s="166" t="s">
        <v>171</v>
      </c>
      <c r="E121" s="187" t="s">
        <v>3</v>
      </c>
      <c r="F121" s="188" t="s">
        <v>237</v>
      </c>
      <c r="H121" s="187" t="s">
        <v>3</v>
      </c>
      <c r="I121" s="189"/>
      <c r="L121" s="186"/>
      <c r="M121" s="190"/>
      <c r="N121" s="191"/>
      <c r="O121" s="191"/>
      <c r="P121" s="191"/>
      <c r="Q121" s="191"/>
      <c r="R121" s="191"/>
      <c r="S121" s="191"/>
      <c r="T121" s="192"/>
      <c r="AT121" s="187" t="s">
        <v>171</v>
      </c>
      <c r="AU121" s="187" t="s">
        <v>82</v>
      </c>
      <c r="AV121" s="15" t="s">
        <v>80</v>
      </c>
      <c r="AW121" s="15" t="s">
        <v>33</v>
      </c>
      <c r="AX121" s="15" t="s">
        <v>72</v>
      </c>
      <c r="AY121" s="187" t="s">
        <v>116</v>
      </c>
    </row>
    <row r="122" spans="1:65" s="13" customFormat="1" ht="10.199999999999999" x14ac:dyDescent="0.2">
      <c r="B122" s="170"/>
      <c r="D122" s="166" t="s">
        <v>171</v>
      </c>
      <c r="E122" s="171" t="s">
        <v>3</v>
      </c>
      <c r="F122" s="172" t="s">
        <v>238</v>
      </c>
      <c r="H122" s="173">
        <v>0.48</v>
      </c>
      <c r="I122" s="174"/>
      <c r="L122" s="170"/>
      <c r="M122" s="175"/>
      <c r="N122" s="176"/>
      <c r="O122" s="176"/>
      <c r="P122" s="176"/>
      <c r="Q122" s="176"/>
      <c r="R122" s="176"/>
      <c r="S122" s="176"/>
      <c r="T122" s="177"/>
      <c r="AT122" s="171" t="s">
        <v>171</v>
      </c>
      <c r="AU122" s="171" t="s">
        <v>82</v>
      </c>
      <c r="AV122" s="13" t="s">
        <v>82</v>
      </c>
      <c r="AW122" s="13" t="s">
        <v>33</v>
      </c>
      <c r="AX122" s="13" t="s">
        <v>72</v>
      </c>
      <c r="AY122" s="171" t="s">
        <v>116</v>
      </c>
    </row>
    <row r="123" spans="1:65" s="13" customFormat="1" ht="10.199999999999999" x14ac:dyDescent="0.2">
      <c r="B123" s="170"/>
      <c r="D123" s="166" t="s">
        <v>171</v>
      </c>
      <c r="E123" s="171" t="s">
        <v>3</v>
      </c>
      <c r="F123" s="172" t="s">
        <v>239</v>
      </c>
      <c r="H123" s="173">
        <v>1.998</v>
      </c>
      <c r="I123" s="174"/>
      <c r="L123" s="170"/>
      <c r="M123" s="175"/>
      <c r="N123" s="176"/>
      <c r="O123" s="176"/>
      <c r="P123" s="176"/>
      <c r="Q123" s="176"/>
      <c r="R123" s="176"/>
      <c r="S123" s="176"/>
      <c r="T123" s="177"/>
      <c r="AT123" s="171" t="s">
        <v>171</v>
      </c>
      <c r="AU123" s="171" t="s">
        <v>82</v>
      </c>
      <c r="AV123" s="13" t="s">
        <v>82</v>
      </c>
      <c r="AW123" s="13" t="s">
        <v>33</v>
      </c>
      <c r="AX123" s="13" t="s">
        <v>72</v>
      </c>
      <c r="AY123" s="171" t="s">
        <v>116</v>
      </c>
    </row>
    <row r="124" spans="1:65" s="13" customFormat="1" ht="10.199999999999999" x14ac:dyDescent="0.2">
      <c r="B124" s="170"/>
      <c r="D124" s="166" t="s">
        <v>171</v>
      </c>
      <c r="E124" s="171" t="s">
        <v>3</v>
      </c>
      <c r="F124" s="172" t="s">
        <v>240</v>
      </c>
      <c r="H124" s="173">
        <v>1.6819999999999999</v>
      </c>
      <c r="I124" s="174"/>
      <c r="L124" s="170"/>
      <c r="M124" s="175"/>
      <c r="N124" s="176"/>
      <c r="O124" s="176"/>
      <c r="P124" s="176"/>
      <c r="Q124" s="176"/>
      <c r="R124" s="176"/>
      <c r="S124" s="176"/>
      <c r="T124" s="177"/>
      <c r="AT124" s="171" t="s">
        <v>171</v>
      </c>
      <c r="AU124" s="171" t="s">
        <v>82</v>
      </c>
      <c r="AV124" s="13" t="s">
        <v>82</v>
      </c>
      <c r="AW124" s="13" t="s">
        <v>33</v>
      </c>
      <c r="AX124" s="13" t="s">
        <v>72</v>
      </c>
      <c r="AY124" s="171" t="s">
        <v>116</v>
      </c>
    </row>
    <row r="125" spans="1:65" s="13" customFormat="1" ht="10.199999999999999" x14ac:dyDescent="0.2">
      <c r="B125" s="170"/>
      <c r="D125" s="166" t="s">
        <v>171</v>
      </c>
      <c r="E125" s="171" t="s">
        <v>3</v>
      </c>
      <c r="F125" s="172" t="s">
        <v>241</v>
      </c>
      <c r="H125" s="173">
        <v>1.6819999999999999</v>
      </c>
      <c r="I125" s="174"/>
      <c r="L125" s="170"/>
      <c r="M125" s="175"/>
      <c r="N125" s="176"/>
      <c r="O125" s="176"/>
      <c r="P125" s="176"/>
      <c r="Q125" s="176"/>
      <c r="R125" s="176"/>
      <c r="S125" s="176"/>
      <c r="T125" s="177"/>
      <c r="AT125" s="171" t="s">
        <v>171</v>
      </c>
      <c r="AU125" s="171" t="s">
        <v>82</v>
      </c>
      <c r="AV125" s="13" t="s">
        <v>82</v>
      </c>
      <c r="AW125" s="13" t="s">
        <v>33</v>
      </c>
      <c r="AX125" s="13" t="s">
        <v>72</v>
      </c>
      <c r="AY125" s="171" t="s">
        <v>116</v>
      </c>
    </row>
    <row r="126" spans="1:65" s="13" customFormat="1" ht="10.199999999999999" x14ac:dyDescent="0.2">
      <c r="B126" s="170"/>
      <c r="D126" s="166" t="s">
        <v>171</v>
      </c>
      <c r="E126" s="171" t="s">
        <v>3</v>
      </c>
      <c r="F126" s="172" t="s">
        <v>242</v>
      </c>
      <c r="H126" s="173">
        <v>1.998</v>
      </c>
      <c r="I126" s="174"/>
      <c r="L126" s="170"/>
      <c r="M126" s="175"/>
      <c r="N126" s="176"/>
      <c r="O126" s="176"/>
      <c r="P126" s="176"/>
      <c r="Q126" s="176"/>
      <c r="R126" s="176"/>
      <c r="S126" s="176"/>
      <c r="T126" s="177"/>
      <c r="AT126" s="171" t="s">
        <v>171</v>
      </c>
      <c r="AU126" s="171" t="s">
        <v>82</v>
      </c>
      <c r="AV126" s="13" t="s">
        <v>82</v>
      </c>
      <c r="AW126" s="13" t="s">
        <v>33</v>
      </c>
      <c r="AX126" s="13" t="s">
        <v>72</v>
      </c>
      <c r="AY126" s="171" t="s">
        <v>116</v>
      </c>
    </row>
    <row r="127" spans="1:65" s="14" customFormat="1" ht="10.199999999999999" x14ac:dyDescent="0.2">
      <c r="B127" s="178"/>
      <c r="D127" s="166" t="s">
        <v>171</v>
      </c>
      <c r="E127" s="179" t="s">
        <v>3</v>
      </c>
      <c r="F127" s="180" t="s">
        <v>181</v>
      </c>
      <c r="H127" s="181">
        <v>7.84</v>
      </c>
      <c r="I127" s="182"/>
      <c r="L127" s="178"/>
      <c r="M127" s="193"/>
      <c r="N127" s="194"/>
      <c r="O127" s="194"/>
      <c r="P127" s="194"/>
      <c r="Q127" s="194"/>
      <c r="R127" s="194"/>
      <c r="S127" s="194"/>
      <c r="T127" s="195"/>
      <c r="AT127" s="179" t="s">
        <v>171</v>
      </c>
      <c r="AU127" s="179" t="s">
        <v>82</v>
      </c>
      <c r="AV127" s="14" t="s">
        <v>133</v>
      </c>
      <c r="AW127" s="14" t="s">
        <v>33</v>
      </c>
      <c r="AX127" s="14" t="s">
        <v>80</v>
      </c>
      <c r="AY127" s="179" t="s">
        <v>116</v>
      </c>
    </row>
    <row r="128" spans="1:65" s="12" customFormat="1" ht="22.8" customHeight="1" x14ac:dyDescent="0.25">
      <c r="B128" s="139"/>
      <c r="D128" s="140" t="s">
        <v>71</v>
      </c>
      <c r="E128" s="150" t="s">
        <v>115</v>
      </c>
      <c r="F128" s="150" t="s">
        <v>243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SUM(P129:P131)</f>
        <v>0</v>
      </c>
      <c r="Q128" s="145"/>
      <c r="R128" s="146">
        <f>SUM(R129:R131)</f>
        <v>0</v>
      </c>
      <c r="S128" s="145"/>
      <c r="T128" s="147">
        <f>SUM(T129:T131)</f>
        <v>0</v>
      </c>
      <c r="AR128" s="140" t="s">
        <v>80</v>
      </c>
      <c r="AT128" s="148" t="s">
        <v>71</v>
      </c>
      <c r="AU128" s="148" t="s">
        <v>80</v>
      </c>
      <c r="AY128" s="140" t="s">
        <v>116</v>
      </c>
      <c r="BK128" s="149">
        <f>SUM(BK129:BK131)</f>
        <v>0</v>
      </c>
    </row>
    <row r="129" spans="1:65" s="2" customFormat="1" ht="16.5" customHeight="1" x14ac:dyDescent="0.2">
      <c r="A129" s="33"/>
      <c r="B129" s="152"/>
      <c r="C129" s="153" t="s">
        <v>146</v>
      </c>
      <c r="D129" s="153" t="s">
        <v>119</v>
      </c>
      <c r="E129" s="154" t="s">
        <v>244</v>
      </c>
      <c r="F129" s="155" t="s">
        <v>245</v>
      </c>
      <c r="G129" s="156" t="s">
        <v>198</v>
      </c>
      <c r="H129" s="157">
        <v>1366</v>
      </c>
      <c r="I129" s="158"/>
      <c r="J129" s="159">
        <f>ROUND(I129*H129,2)</f>
        <v>0</v>
      </c>
      <c r="K129" s="155" t="s">
        <v>199</v>
      </c>
      <c r="L129" s="34"/>
      <c r="M129" s="160" t="s">
        <v>3</v>
      </c>
      <c r="N129" s="161" t="s">
        <v>43</v>
      </c>
      <c r="O129" s="54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133</v>
      </c>
      <c r="AT129" s="164" t="s">
        <v>119</v>
      </c>
      <c r="AU129" s="164" t="s">
        <v>82</v>
      </c>
      <c r="AY129" s="18" t="s">
        <v>116</v>
      </c>
      <c r="BE129" s="165">
        <f>IF(N129="základní",J129,0)</f>
        <v>0</v>
      </c>
      <c r="BF129" s="165">
        <f>IF(N129="snížená",J129,0)</f>
        <v>0</v>
      </c>
      <c r="BG129" s="165">
        <f>IF(N129="zákl. přenesená",J129,0)</f>
        <v>0</v>
      </c>
      <c r="BH129" s="165">
        <f>IF(N129="sníž. přenesená",J129,0)</f>
        <v>0</v>
      </c>
      <c r="BI129" s="165">
        <f>IF(N129="nulová",J129,0)</f>
        <v>0</v>
      </c>
      <c r="BJ129" s="18" t="s">
        <v>80</v>
      </c>
      <c r="BK129" s="165">
        <f>ROUND(I129*H129,2)</f>
        <v>0</v>
      </c>
      <c r="BL129" s="18" t="s">
        <v>133</v>
      </c>
      <c r="BM129" s="164" t="s">
        <v>246</v>
      </c>
    </row>
    <row r="130" spans="1:65" s="2" customFormat="1" ht="10.199999999999999" x14ac:dyDescent="0.2">
      <c r="A130" s="33"/>
      <c r="B130" s="34"/>
      <c r="C130" s="33"/>
      <c r="D130" s="166" t="s">
        <v>125</v>
      </c>
      <c r="E130" s="33"/>
      <c r="F130" s="167" t="s">
        <v>247</v>
      </c>
      <c r="G130" s="33"/>
      <c r="H130" s="33"/>
      <c r="I130" s="92"/>
      <c r="J130" s="33"/>
      <c r="K130" s="33"/>
      <c r="L130" s="34"/>
      <c r="M130" s="168"/>
      <c r="N130" s="169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125</v>
      </c>
      <c r="AU130" s="18" t="s">
        <v>82</v>
      </c>
    </row>
    <row r="131" spans="1:65" s="13" customFormat="1" ht="10.199999999999999" x14ac:dyDescent="0.2">
      <c r="B131" s="170"/>
      <c r="D131" s="166" t="s">
        <v>171</v>
      </c>
      <c r="E131" s="171" t="s">
        <v>3</v>
      </c>
      <c r="F131" s="172" t="s">
        <v>202</v>
      </c>
      <c r="H131" s="173">
        <v>1366</v>
      </c>
      <c r="I131" s="174"/>
      <c r="L131" s="170"/>
      <c r="M131" s="175"/>
      <c r="N131" s="176"/>
      <c r="O131" s="176"/>
      <c r="P131" s="176"/>
      <c r="Q131" s="176"/>
      <c r="R131" s="176"/>
      <c r="S131" s="176"/>
      <c r="T131" s="177"/>
      <c r="AT131" s="171" t="s">
        <v>171</v>
      </c>
      <c r="AU131" s="171" t="s">
        <v>82</v>
      </c>
      <c r="AV131" s="13" t="s">
        <v>82</v>
      </c>
      <c r="AW131" s="13" t="s">
        <v>33</v>
      </c>
      <c r="AX131" s="13" t="s">
        <v>80</v>
      </c>
      <c r="AY131" s="171" t="s">
        <v>116</v>
      </c>
    </row>
    <row r="132" spans="1:65" s="12" customFormat="1" ht="22.8" customHeight="1" x14ac:dyDescent="0.25">
      <c r="B132" s="139"/>
      <c r="D132" s="140" t="s">
        <v>71</v>
      </c>
      <c r="E132" s="150" t="s">
        <v>140</v>
      </c>
      <c r="F132" s="150" t="s">
        <v>248</v>
      </c>
      <c r="I132" s="142"/>
      <c r="J132" s="151">
        <f>BK132</f>
        <v>0</v>
      </c>
      <c r="L132" s="139"/>
      <c r="M132" s="144"/>
      <c r="N132" s="145"/>
      <c r="O132" s="145"/>
      <c r="P132" s="146">
        <f>SUM(P133:P135)</f>
        <v>0</v>
      </c>
      <c r="Q132" s="145"/>
      <c r="R132" s="146">
        <f>SUM(R133:R135)</f>
        <v>0</v>
      </c>
      <c r="S132" s="145"/>
      <c r="T132" s="147">
        <f>SUM(T133:T135)</f>
        <v>0</v>
      </c>
      <c r="AR132" s="140" t="s">
        <v>80</v>
      </c>
      <c r="AT132" s="148" t="s">
        <v>71</v>
      </c>
      <c r="AU132" s="148" t="s">
        <v>80</v>
      </c>
      <c r="AY132" s="140" t="s">
        <v>116</v>
      </c>
      <c r="BK132" s="149">
        <f>SUM(BK133:BK135)</f>
        <v>0</v>
      </c>
    </row>
    <row r="133" spans="1:65" s="2" customFormat="1" ht="16.5" customHeight="1" x14ac:dyDescent="0.2">
      <c r="A133" s="33"/>
      <c r="B133" s="152"/>
      <c r="C133" s="153" t="s">
        <v>152</v>
      </c>
      <c r="D133" s="153" t="s">
        <v>119</v>
      </c>
      <c r="E133" s="154" t="s">
        <v>249</v>
      </c>
      <c r="F133" s="155" t="s">
        <v>250</v>
      </c>
      <c r="G133" s="156" t="s">
        <v>251</v>
      </c>
      <c r="H133" s="157">
        <v>80</v>
      </c>
      <c r="I133" s="158"/>
      <c r="J133" s="159">
        <f>ROUND(I133*H133,2)</f>
        <v>0</v>
      </c>
      <c r="K133" s="155" t="s">
        <v>3</v>
      </c>
      <c r="L133" s="34"/>
      <c r="M133" s="160" t="s">
        <v>3</v>
      </c>
      <c r="N133" s="161" t="s">
        <v>43</v>
      </c>
      <c r="O133" s="54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133</v>
      </c>
      <c r="AT133" s="164" t="s">
        <v>119</v>
      </c>
      <c r="AU133" s="164" t="s">
        <v>82</v>
      </c>
      <c r="AY133" s="18" t="s">
        <v>116</v>
      </c>
      <c r="BE133" s="165">
        <f>IF(N133="základní",J133,0)</f>
        <v>0</v>
      </c>
      <c r="BF133" s="165">
        <f>IF(N133="snížená",J133,0)</f>
        <v>0</v>
      </c>
      <c r="BG133" s="165">
        <f>IF(N133="zákl. přenesená",J133,0)</f>
        <v>0</v>
      </c>
      <c r="BH133" s="165">
        <f>IF(N133="sníž. přenesená",J133,0)</f>
        <v>0</v>
      </c>
      <c r="BI133" s="165">
        <f>IF(N133="nulová",J133,0)</f>
        <v>0</v>
      </c>
      <c r="BJ133" s="18" t="s">
        <v>80</v>
      </c>
      <c r="BK133" s="165">
        <f>ROUND(I133*H133,2)</f>
        <v>0</v>
      </c>
      <c r="BL133" s="18" t="s">
        <v>133</v>
      </c>
      <c r="BM133" s="164" t="s">
        <v>252</v>
      </c>
    </row>
    <row r="134" spans="1:65" s="2" customFormat="1" ht="10.199999999999999" x14ac:dyDescent="0.2">
      <c r="A134" s="33"/>
      <c r="B134" s="34"/>
      <c r="C134" s="33"/>
      <c r="D134" s="166" t="s">
        <v>125</v>
      </c>
      <c r="E134" s="33"/>
      <c r="F134" s="167" t="s">
        <v>250</v>
      </c>
      <c r="G134" s="33"/>
      <c r="H134" s="33"/>
      <c r="I134" s="92"/>
      <c r="J134" s="33"/>
      <c r="K134" s="33"/>
      <c r="L134" s="34"/>
      <c r="M134" s="168"/>
      <c r="N134" s="169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125</v>
      </c>
      <c r="AU134" s="18" t="s">
        <v>82</v>
      </c>
    </row>
    <row r="135" spans="1:65" s="13" customFormat="1" ht="10.199999999999999" x14ac:dyDescent="0.2">
      <c r="B135" s="170"/>
      <c r="D135" s="166" t="s">
        <v>171</v>
      </c>
      <c r="E135" s="171" t="s">
        <v>3</v>
      </c>
      <c r="F135" s="172" t="s">
        <v>253</v>
      </c>
      <c r="H135" s="173">
        <v>80</v>
      </c>
      <c r="I135" s="174"/>
      <c r="L135" s="170"/>
      <c r="M135" s="175"/>
      <c r="N135" s="176"/>
      <c r="O135" s="176"/>
      <c r="P135" s="176"/>
      <c r="Q135" s="176"/>
      <c r="R135" s="176"/>
      <c r="S135" s="176"/>
      <c r="T135" s="177"/>
      <c r="AT135" s="171" t="s">
        <v>171</v>
      </c>
      <c r="AU135" s="171" t="s">
        <v>82</v>
      </c>
      <c r="AV135" s="13" t="s">
        <v>82</v>
      </c>
      <c r="AW135" s="13" t="s">
        <v>33</v>
      </c>
      <c r="AX135" s="13" t="s">
        <v>80</v>
      </c>
      <c r="AY135" s="171" t="s">
        <v>116</v>
      </c>
    </row>
    <row r="136" spans="1:65" s="12" customFormat="1" ht="22.8" customHeight="1" x14ac:dyDescent="0.25">
      <c r="B136" s="139"/>
      <c r="D136" s="140" t="s">
        <v>71</v>
      </c>
      <c r="E136" s="150" t="s">
        <v>158</v>
      </c>
      <c r="F136" s="150" t="s">
        <v>254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SUM(P137:P507)</f>
        <v>0</v>
      </c>
      <c r="Q136" s="145"/>
      <c r="R136" s="146">
        <f>SUM(R137:R507)</f>
        <v>203.86727056000004</v>
      </c>
      <c r="S136" s="145"/>
      <c r="T136" s="147">
        <f>SUM(T137:T507)</f>
        <v>614.98879599999998</v>
      </c>
      <c r="AR136" s="140" t="s">
        <v>80</v>
      </c>
      <c r="AT136" s="148" t="s">
        <v>71</v>
      </c>
      <c r="AU136" s="148" t="s">
        <v>80</v>
      </c>
      <c r="AY136" s="140" t="s">
        <v>116</v>
      </c>
      <c r="BK136" s="149">
        <f>SUM(BK137:BK507)</f>
        <v>0</v>
      </c>
    </row>
    <row r="137" spans="1:65" s="2" customFormat="1" ht="16.5" customHeight="1" x14ac:dyDescent="0.2">
      <c r="A137" s="33"/>
      <c r="B137" s="152"/>
      <c r="C137" s="153" t="s">
        <v>158</v>
      </c>
      <c r="D137" s="153" t="s">
        <v>119</v>
      </c>
      <c r="E137" s="154" t="s">
        <v>255</v>
      </c>
      <c r="F137" s="155" t="s">
        <v>256</v>
      </c>
      <c r="G137" s="156" t="s">
        <v>198</v>
      </c>
      <c r="H137" s="157">
        <v>2732</v>
      </c>
      <c r="I137" s="158"/>
      <c r="J137" s="159">
        <f>ROUND(I137*H137,2)</f>
        <v>0</v>
      </c>
      <c r="K137" s="155" t="s">
        <v>199</v>
      </c>
      <c r="L137" s="34"/>
      <c r="M137" s="160" t="s">
        <v>3</v>
      </c>
      <c r="N137" s="161" t="s">
        <v>43</v>
      </c>
      <c r="O137" s="54"/>
      <c r="P137" s="162">
        <f>O137*H137</f>
        <v>0</v>
      </c>
      <c r="Q137" s="162">
        <v>1.0200000000000001E-3</v>
      </c>
      <c r="R137" s="162">
        <f>Q137*H137</f>
        <v>2.7866400000000002</v>
      </c>
      <c r="S137" s="162">
        <v>0</v>
      </c>
      <c r="T137" s="16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133</v>
      </c>
      <c r="AT137" s="164" t="s">
        <v>119</v>
      </c>
      <c r="AU137" s="164" t="s">
        <v>82</v>
      </c>
      <c r="AY137" s="18" t="s">
        <v>116</v>
      </c>
      <c r="BE137" s="165">
        <f>IF(N137="základní",J137,0)</f>
        <v>0</v>
      </c>
      <c r="BF137" s="165">
        <f>IF(N137="snížená",J137,0)</f>
        <v>0</v>
      </c>
      <c r="BG137" s="165">
        <f>IF(N137="zákl. přenesená",J137,0)</f>
        <v>0</v>
      </c>
      <c r="BH137" s="165">
        <f>IF(N137="sníž. přenesená",J137,0)</f>
        <v>0</v>
      </c>
      <c r="BI137" s="165">
        <f>IF(N137="nulová",J137,0)</f>
        <v>0</v>
      </c>
      <c r="BJ137" s="18" t="s">
        <v>80</v>
      </c>
      <c r="BK137" s="165">
        <f>ROUND(I137*H137,2)</f>
        <v>0</v>
      </c>
      <c r="BL137" s="18" t="s">
        <v>133</v>
      </c>
      <c r="BM137" s="164" t="s">
        <v>257</v>
      </c>
    </row>
    <row r="138" spans="1:65" s="2" customFormat="1" ht="10.199999999999999" x14ac:dyDescent="0.2">
      <c r="A138" s="33"/>
      <c r="B138" s="34"/>
      <c r="C138" s="33"/>
      <c r="D138" s="166" t="s">
        <v>125</v>
      </c>
      <c r="E138" s="33"/>
      <c r="F138" s="167" t="s">
        <v>258</v>
      </c>
      <c r="G138" s="33"/>
      <c r="H138" s="33"/>
      <c r="I138" s="92"/>
      <c r="J138" s="33"/>
      <c r="K138" s="33"/>
      <c r="L138" s="34"/>
      <c r="M138" s="168"/>
      <c r="N138" s="169"/>
      <c r="O138" s="54"/>
      <c r="P138" s="54"/>
      <c r="Q138" s="54"/>
      <c r="R138" s="54"/>
      <c r="S138" s="54"/>
      <c r="T138" s="55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125</v>
      </c>
      <c r="AU138" s="18" t="s">
        <v>82</v>
      </c>
    </row>
    <row r="139" spans="1:65" s="13" customFormat="1" ht="10.199999999999999" x14ac:dyDescent="0.2">
      <c r="B139" s="170"/>
      <c r="D139" s="166" t="s">
        <v>171</v>
      </c>
      <c r="E139" s="171" t="s">
        <v>3</v>
      </c>
      <c r="F139" s="172" t="s">
        <v>207</v>
      </c>
      <c r="H139" s="173">
        <v>2732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1" t="s">
        <v>171</v>
      </c>
      <c r="AU139" s="171" t="s">
        <v>82</v>
      </c>
      <c r="AV139" s="13" t="s">
        <v>82</v>
      </c>
      <c r="AW139" s="13" t="s">
        <v>33</v>
      </c>
      <c r="AX139" s="13" t="s">
        <v>80</v>
      </c>
      <c r="AY139" s="171" t="s">
        <v>116</v>
      </c>
    </row>
    <row r="140" spans="1:65" s="2" customFormat="1" ht="16.5" customHeight="1" x14ac:dyDescent="0.2">
      <c r="A140" s="33"/>
      <c r="B140" s="152"/>
      <c r="C140" s="153" t="s">
        <v>163</v>
      </c>
      <c r="D140" s="153" t="s">
        <v>119</v>
      </c>
      <c r="E140" s="154" t="s">
        <v>259</v>
      </c>
      <c r="F140" s="155" t="s">
        <v>260</v>
      </c>
      <c r="G140" s="156" t="s">
        <v>198</v>
      </c>
      <c r="H140" s="157">
        <v>6031.37</v>
      </c>
      <c r="I140" s="158"/>
      <c r="J140" s="159">
        <f>ROUND(I140*H140,2)</f>
        <v>0</v>
      </c>
      <c r="K140" s="155" t="s">
        <v>3</v>
      </c>
      <c r="L140" s="34"/>
      <c r="M140" s="160" t="s">
        <v>3</v>
      </c>
      <c r="N140" s="161" t="s">
        <v>43</v>
      </c>
      <c r="O140" s="54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133</v>
      </c>
      <c r="AT140" s="164" t="s">
        <v>119</v>
      </c>
      <c r="AU140" s="164" t="s">
        <v>82</v>
      </c>
      <c r="AY140" s="18" t="s">
        <v>116</v>
      </c>
      <c r="BE140" s="165">
        <f>IF(N140="základní",J140,0)</f>
        <v>0</v>
      </c>
      <c r="BF140" s="165">
        <f>IF(N140="snížená",J140,0)</f>
        <v>0</v>
      </c>
      <c r="BG140" s="165">
        <f>IF(N140="zákl. přenesená",J140,0)</f>
        <v>0</v>
      </c>
      <c r="BH140" s="165">
        <f>IF(N140="sníž. přenesená",J140,0)</f>
        <v>0</v>
      </c>
      <c r="BI140" s="165">
        <f>IF(N140="nulová",J140,0)</f>
        <v>0</v>
      </c>
      <c r="BJ140" s="18" t="s">
        <v>80</v>
      </c>
      <c r="BK140" s="165">
        <f>ROUND(I140*H140,2)</f>
        <v>0</v>
      </c>
      <c r="BL140" s="18" t="s">
        <v>133</v>
      </c>
      <c r="BM140" s="164" t="s">
        <v>261</v>
      </c>
    </row>
    <row r="141" spans="1:65" s="2" customFormat="1" ht="10.199999999999999" x14ac:dyDescent="0.2">
      <c r="A141" s="33"/>
      <c r="B141" s="34"/>
      <c r="C141" s="33"/>
      <c r="D141" s="166" t="s">
        <v>125</v>
      </c>
      <c r="E141" s="33"/>
      <c r="F141" s="167" t="s">
        <v>260</v>
      </c>
      <c r="G141" s="33"/>
      <c r="H141" s="33"/>
      <c r="I141" s="92"/>
      <c r="J141" s="33"/>
      <c r="K141" s="33"/>
      <c r="L141" s="34"/>
      <c r="M141" s="168"/>
      <c r="N141" s="169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125</v>
      </c>
      <c r="AU141" s="18" t="s">
        <v>82</v>
      </c>
    </row>
    <row r="142" spans="1:65" s="13" customFormat="1" ht="10.199999999999999" x14ac:dyDescent="0.2">
      <c r="B142" s="170"/>
      <c r="D142" s="166" t="s">
        <v>171</v>
      </c>
      <c r="E142" s="171" t="s">
        <v>3</v>
      </c>
      <c r="F142" s="172" t="s">
        <v>262</v>
      </c>
      <c r="H142" s="173">
        <v>592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1" t="s">
        <v>171</v>
      </c>
      <c r="AU142" s="171" t="s">
        <v>82</v>
      </c>
      <c r="AV142" s="13" t="s">
        <v>82</v>
      </c>
      <c r="AW142" s="13" t="s">
        <v>33</v>
      </c>
      <c r="AX142" s="13" t="s">
        <v>72</v>
      </c>
      <c r="AY142" s="171" t="s">
        <v>116</v>
      </c>
    </row>
    <row r="143" spans="1:65" s="13" customFormat="1" ht="10.199999999999999" x14ac:dyDescent="0.2">
      <c r="B143" s="170"/>
      <c r="D143" s="166" t="s">
        <v>171</v>
      </c>
      <c r="E143" s="171" t="s">
        <v>3</v>
      </c>
      <c r="F143" s="172" t="s">
        <v>263</v>
      </c>
      <c r="H143" s="173">
        <v>1308.03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1" t="s">
        <v>171</v>
      </c>
      <c r="AU143" s="171" t="s">
        <v>82</v>
      </c>
      <c r="AV143" s="13" t="s">
        <v>82</v>
      </c>
      <c r="AW143" s="13" t="s">
        <v>33</v>
      </c>
      <c r="AX143" s="13" t="s">
        <v>72</v>
      </c>
      <c r="AY143" s="171" t="s">
        <v>116</v>
      </c>
    </row>
    <row r="144" spans="1:65" s="13" customFormat="1" ht="10.199999999999999" x14ac:dyDescent="0.2">
      <c r="B144" s="170"/>
      <c r="D144" s="166" t="s">
        <v>171</v>
      </c>
      <c r="E144" s="171" t="s">
        <v>3</v>
      </c>
      <c r="F144" s="172" t="s">
        <v>264</v>
      </c>
      <c r="H144" s="173">
        <v>1290.02</v>
      </c>
      <c r="I144" s="174"/>
      <c r="L144" s="170"/>
      <c r="M144" s="175"/>
      <c r="N144" s="176"/>
      <c r="O144" s="176"/>
      <c r="P144" s="176"/>
      <c r="Q144" s="176"/>
      <c r="R144" s="176"/>
      <c r="S144" s="176"/>
      <c r="T144" s="177"/>
      <c r="AT144" s="171" t="s">
        <v>171</v>
      </c>
      <c r="AU144" s="171" t="s">
        <v>82</v>
      </c>
      <c r="AV144" s="13" t="s">
        <v>82</v>
      </c>
      <c r="AW144" s="13" t="s">
        <v>33</v>
      </c>
      <c r="AX144" s="13" t="s">
        <v>72</v>
      </c>
      <c r="AY144" s="171" t="s">
        <v>116</v>
      </c>
    </row>
    <row r="145" spans="1:65" s="13" customFormat="1" ht="10.199999999999999" x14ac:dyDescent="0.2">
      <c r="B145" s="170"/>
      <c r="D145" s="166" t="s">
        <v>171</v>
      </c>
      <c r="E145" s="171" t="s">
        <v>3</v>
      </c>
      <c r="F145" s="172" t="s">
        <v>265</v>
      </c>
      <c r="H145" s="173">
        <v>1207.6199999999999</v>
      </c>
      <c r="I145" s="174"/>
      <c r="L145" s="170"/>
      <c r="M145" s="175"/>
      <c r="N145" s="176"/>
      <c r="O145" s="176"/>
      <c r="P145" s="176"/>
      <c r="Q145" s="176"/>
      <c r="R145" s="176"/>
      <c r="S145" s="176"/>
      <c r="T145" s="177"/>
      <c r="AT145" s="171" t="s">
        <v>171</v>
      </c>
      <c r="AU145" s="171" t="s">
        <v>82</v>
      </c>
      <c r="AV145" s="13" t="s">
        <v>82</v>
      </c>
      <c r="AW145" s="13" t="s">
        <v>33</v>
      </c>
      <c r="AX145" s="13" t="s">
        <v>72</v>
      </c>
      <c r="AY145" s="171" t="s">
        <v>116</v>
      </c>
    </row>
    <row r="146" spans="1:65" s="13" customFormat="1" ht="10.199999999999999" x14ac:dyDescent="0.2">
      <c r="B146" s="170"/>
      <c r="D146" s="166" t="s">
        <v>171</v>
      </c>
      <c r="E146" s="171" t="s">
        <v>3</v>
      </c>
      <c r="F146" s="172" t="s">
        <v>266</v>
      </c>
      <c r="H146" s="173">
        <v>1228.06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1" t="s">
        <v>171</v>
      </c>
      <c r="AU146" s="171" t="s">
        <v>82</v>
      </c>
      <c r="AV146" s="13" t="s">
        <v>82</v>
      </c>
      <c r="AW146" s="13" t="s">
        <v>33</v>
      </c>
      <c r="AX146" s="13" t="s">
        <v>72</v>
      </c>
      <c r="AY146" s="171" t="s">
        <v>116</v>
      </c>
    </row>
    <row r="147" spans="1:65" s="13" customFormat="1" ht="10.199999999999999" x14ac:dyDescent="0.2">
      <c r="B147" s="170"/>
      <c r="D147" s="166" t="s">
        <v>171</v>
      </c>
      <c r="E147" s="171" t="s">
        <v>3</v>
      </c>
      <c r="F147" s="172" t="s">
        <v>267</v>
      </c>
      <c r="H147" s="173">
        <v>405.64</v>
      </c>
      <c r="I147" s="174"/>
      <c r="L147" s="170"/>
      <c r="M147" s="175"/>
      <c r="N147" s="176"/>
      <c r="O147" s="176"/>
      <c r="P147" s="176"/>
      <c r="Q147" s="176"/>
      <c r="R147" s="176"/>
      <c r="S147" s="176"/>
      <c r="T147" s="177"/>
      <c r="AT147" s="171" t="s">
        <v>171</v>
      </c>
      <c r="AU147" s="171" t="s">
        <v>82</v>
      </c>
      <c r="AV147" s="13" t="s">
        <v>82</v>
      </c>
      <c r="AW147" s="13" t="s">
        <v>33</v>
      </c>
      <c r="AX147" s="13" t="s">
        <v>72</v>
      </c>
      <c r="AY147" s="171" t="s">
        <v>116</v>
      </c>
    </row>
    <row r="148" spans="1:65" s="14" customFormat="1" ht="10.199999999999999" x14ac:dyDescent="0.2">
      <c r="B148" s="178"/>
      <c r="D148" s="166" t="s">
        <v>171</v>
      </c>
      <c r="E148" s="179" t="s">
        <v>3</v>
      </c>
      <c r="F148" s="180" t="s">
        <v>181</v>
      </c>
      <c r="H148" s="181">
        <v>6031.37</v>
      </c>
      <c r="I148" s="182"/>
      <c r="L148" s="178"/>
      <c r="M148" s="193"/>
      <c r="N148" s="194"/>
      <c r="O148" s="194"/>
      <c r="P148" s="194"/>
      <c r="Q148" s="194"/>
      <c r="R148" s="194"/>
      <c r="S148" s="194"/>
      <c r="T148" s="195"/>
      <c r="AT148" s="179" t="s">
        <v>171</v>
      </c>
      <c r="AU148" s="179" t="s">
        <v>82</v>
      </c>
      <c r="AV148" s="14" t="s">
        <v>133</v>
      </c>
      <c r="AW148" s="14" t="s">
        <v>33</v>
      </c>
      <c r="AX148" s="14" t="s">
        <v>80</v>
      </c>
      <c r="AY148" s="179" t="s">
        <v>116</v>
      </c>
    </row>
    <row r="149" spans="1:65" s="2" customFormat="1" ht="16.5" customHeight="1" x14ac:dyDescent="0.2">
      <c r="A149" s="33"/>
      <c r="B149" s="152"/>
      <c r="C149" s="153" t="s">
        <v>167</v>
      </c>
      <c r="D149" s="153" t="s">
        <v>119</v>
      </c>
      <c r="E149" s="154" t="s">
        <v>268</v>
      </c>
      <c r="F149" s="155" t="s">
        <v>269</v>
      </c>
      <c r="G149" s="156" t="s">
        <v>198</v>
      </c>
      <c r="H149" s="157">
        <v>6031.37</v>
      </c>
      <c r="I149" s="158"/>
      <c r="J149" s="159">
        <f>ROUND(I149*H149,2)</f>
        <v>0</v>
      </c>
      <c r="K149" s="155" t="s">
        <v>3</v>
      </c>
      <c r="L149" s="34"/>
      <c r="M149" s="160" t="s">
        <v>3</v>
      </c>
      <c r="N149" s="161" t="s">
        <v>43</v>
      </c>
      <c r="O149" s="54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133</v>
      </c>
      <c r="AT149" s="164" t="s">
        <v>119</v>
      </c>
      <c r="AU149" s="164" t="s">
        <v>82</v>
      </c>
      <c r="AY149" s="18" t="s">
        <v>116</v>
      </c>
      <c r="BE149" s="165">
        <f>IF(N149="základní",J149,0)</f>
        <v>0</v>
      </c>
      <c r="BF149" s="165">
        <f>IF(N149="snížená",J149,0)</f>
        <v>0</v>
      </c>
      <c r="BG149" s="165">
        <f>IF(N149="zákl. přenesená",J149,0)</f>
        <v>0</v>
      </c>
      <c r="BH149" s="165">
        <f>IF(N149="sníž. přenesená",J149,0)</f>
        <v>0</v>
      </c>
      <c r="BI149" s="165">
        <f>IF(N149="nulová",J149,0)</f>
        <v>0</v>
      </c>
      <c r="BJ149" s="18" t="s">
        <v>80</v>
      </c>
      <c r="BK149" s="165">
        <f>ROUND(I149*H149,2)</f>
        <v>0</v>
      </c>
      <c r="BL149" s="18" t="s">
        <v>133</v>
      </c>
      <c r="BM149" s="164" t="s">
        <v>270</v>
      </c>
    </row>
    <row r="150" spans="1:65" s="2" customFormat="1" ht="10.199999999999999" x14ac:dyDescent="0.2">
      <c r="A150" s="33"/>
      <c r="B150" s="34"/>
      <c r="C150" s="33"/>
      <c r="D150" s="166" t="s">
        <v>125</v>
      </c>
      <c r="E150" s="33"/>
      <c r="F150" s="167" t="s">
        <v>269</v>
      </c>
      <c r="G150" s="33"/>
      <c r="H150" s="33"/>
      <c r="I150" s="92"/>
      <c r="J150" s="33"/>
      <c r="K150" s="33"/>
      <c r="L150" s="34"/>
      <c r="M150" s="168"/>
      <c r="N150" s="169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125</v>
      </c>
      <c r="AU150" s="18" t="s">
        <v>82</v>
      </c>
    </row>
    <row r="151" spans="1:65" s="13" customFormat="1" ht="10.199999999999999" x14ac:dyDescent="0.2">
      <c r="B151" s="170"/>
      <c r="D151" s="166" t="s">
        <v>171</v>
      </c>
      <c r="E151" s="171" t="s">
        <v>3</v>
      </c>
      <c r="F151" s="172" t="s">
        <v>271</v>
      </c>
      <c r="H151" s="173">
        <v>6031.37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1" t="s">
        <v>171</v>
      </c>
      <c r="AU151" s="171" t="s">
        <v>82</v>
      </c>
      <c r="AV151" s="13" t="s">
        <v>82</v>
      </c>
      <c r="AW151" s="13" t="s">
        <v>33</v>
      </c>
      <c r="AX151" s="13" t="s">
        <v>80</v>
      </c>
      <c r="AY151" s="171" t="s">
        <v>116</v>
      </c>
    </row>
    <row r="152" spans="1:65" s="2" customFormat="1" ht="16.5" customHeight="1" x14ac:dyDescent="0.2">
      <c r="A152" s="33"/>
      <c r="B152" s="152"/>
      <c r="C152" s="153" t="s">
        <v>173</v>
      </c>
      <c r="D152" s="153" t="s">
        <v>119</v>
      </c>
      <c r="E152" s="154" t="s">
        <v>272</v>
      </c>
      <c r="F152" s="155" t="s">
        <v>273</v>
      </c>
      <c r="G152" s="156" t="s">
        <v>274</v>
      </c>
      <c r="H152" s="157">
        <v>651234.30000000005</v>
      </c>
      <c r="I152" s="158"/>
      <c r="J152" s="159">
        <f>ROUND(I152*H152,2)</f>
        <v>0</v>
      </c>
      <c r="K152" s="155" t="s">
        <v>3</v>
      </c>
      <c r="L152" s="34"/>
      <c r="M152" s="160" t="s">
        <v>3</v>
      </c>
      <c r="N152" s="161" t="s">
        <v>43</v>
      </c>
      <c r="O152" s="54"/>
      <c r="P152" s="162">
        <f>O152*H152</f>
        <v>0</v>
      </c>
      <c r="Q152" s="162">
        <v>0</v>
      </c>
      <c r="R152" s="162">
        <f>Q152*H152</f>
        <v>0</v>
      </c>
      <c r="S152" s="162">
        <v>0</v>
      </c>
      <c r="T152" s="16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133</v>
      </c>
      <c r="AT152" s="164" t="s">
        <v>119</v>
      </c>
      <c r="AU152" s="164" t="s">
        <v>82</v>
      </c>
      <c r="AY152" s="18" t="s">
        <v>116</v>
      </c>
      <c r="BE152" s="165">
        <f>IF(N152="základní",J152,0)</f>
        <v>0</v>
      </c>
      <c r="BF152" s="165">
        <f>IF(N152="snížená",J152,0)</f>
        <v>0</v>
      </c>
      <c r="BG152" s="165">
        <f>IF(N152="zákl. přenesená",J152,0)</f>
        <v>0</v>
      </c>
      <c r="BH152" s="165">
        <f>IF(N152="sníž. přenesená",J152,0)</f>
        <v>0</v>
      </c>
      <c r="BI152" s="165">
        <f>IF(N152="nulová",J152,0)</f>
        <v>0</v>
      </c>
      <c r="BJ152" s="18" t="s">
        <v>80</v>
      </c>
      <c r="BK152" s="165">
        <f>ROUND(I152*H152,2)</f>
        <v>0</v>
      </c>
      <c r="BL152" s="18" t="s">
        <v>133</v>
      </c>
      <c r="BM152" s="164" t="s">
        <v>275</v>
      </c>
    </row>
    <row r="153" spans="1:65" s="2" customFormat="1" ht="10.199999999999999" x14ac:dyDescent="0.2">
      <c r="A153" s="33"/>
      <c r="B153" s="34"/>
      <c r="C153" s="33"/>
      <c r="D153" s="166" t="s">
        <v>125</v>
      </c>
      <c r="E153" s="33"/>
      <c r="F153" s="167" t="s">
        <v>273</v>
      </c>
      <c r="G153" s="33"/>
      <c r="H153" s="33"/>
      <c r="I153" s="92"/>
      <c r="J153" s="33"/>
      <c r="K153" s="33"/>
      <c r="L153" s="34"/>
      <c r="M153" s="168"/>
      <c r="N153" s="169"/>
      <c r="O153" s="54"/>
      <c r="P153" s="54"/>
      <c r="Q153" s="54"/>
      <c r="R153" s="54"/>
      <c r="S153" s="54"/>
      <c r="T153" s="55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8" t="s">
        <v>125</v>
      </c>
      <c r="AU153" s="18" t="s">
        <v>82</v>
      </c>
    </row>
    <row r="154" spans="1:65" s="13" customFormat="1" ht="10.199999999999999" x14ac:dyDescent="0.2">
      <c r="B154" s="170"/>
      <c r="D154" s="166" t="s">
        <v>171</v>
      </c>
      <c r="E154" s="171" t="s">
        <v>3</v>
      </c>
      <c r="F154" s="172" t="s">
        <v>276</v>
      </c>
      <c r="H154" s="173">
        <v>71040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171</v>
      </c>
      <c r="AU154" s="171" t="s">
        <v>82</v>
      </c>
      <c r="AV154" s="13" t="s">
        <v>82</v>
      </c>
      <c r="AW154" s="13" t="s">
        <v>33</v>
      </c>
      <c r="AX154" s="13" t="s">
        <v>72</v>
      </c>
      <c r="AY154" s="171" t="s">
        <v>116</v>
      </c>
    </row>
    <row r="155" spans="1:65" s="13" customFormat="1" ht="10.199999999999999" x14ac:dyDescent="0.2">
      <c r="B155" s="170"/>
      <c r="D155" s="166" t="s">
        <v>171</v>
      </c>
      <c r="E155" s="171" t="s">
        <v>3</v>
      </c>
      <c r="F155" s="172" t="s">
        <v>277</v>
      </c>
      <c r="H155" s="173">
        <v>196204.5</v>
      </c>
      <c r="I155" s="174"/>
      <c r="L155" s="170"/>
      <c r="M155" s="175"/>
      <c r="N155" s="176"/>
      <c r="O155" s="176"/>
      <c r="P155" s="176"/>
      <c r="Q155" s="176"/>
      <c r="R155" s="176"/>
      <c r="S155" s="176"/>
      <c r="T155" s="177"/>
      <c r="AT155" s="171" t="s">
        <v>171</v>
      </c>
      <c r="AU155" s="171" t="s">
        <v>82</v>
      </c>
      <c r="AV155" s="13" t="s">
        <v>82</v>
      </c>
      <c r="AW155" s="13" t="s">
        <v>33</v>
      </c>
      <c r="AX155" s="13" t="s">
        <v>72</v>
      </c>
      <c r="AY155" s="171" t="s">
        <v>116</v>
      </c>
    </row>
    <row r="156" spans="1:65" s="13" customFormat="1" ht="10.199999999999999" x14ac:dyDescent="0.2">
      <c r="B156" s="170"/>
      <c r="D156" s="166" t="s">
        <v>171</v>
      </c>
      <c r="E156" s="171" t="s">
        <v>3</v>
      </c>
      <c r="F156" s="172" t="s">
        <v>278</v>
      </c>
      <c r="H156" s="173">
        <v>116101.8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1" t="s">
        <v>171</v>
      </c>
      <c r="AU156" s="171" t="s">
        <v>82</v>
      </c>
      <c r="AV156" s="13" t="s">
        <v>82</v>
      </c>
      <c r="AW156" s="13" t="s">
        <v>33</v>
      </c>
      <c r="AX156" s="13" t="s">
        <v>72</v>
      </c>
      <c r="AY156" s="171" t="s">
        <v>116</v>
      </c>
    </row>
    <row r="157" spans="1:65" s="13" customFormat="1" ht="10.199999999999999" x14ac:dyDescent="0.2">
      <c r="B157" s="170"/>
      <c r="D157" s="166" t="s">
        <v>171</v>
      </c>
      <c r="E157" s="171" t="s">
        <v>3</v>
      </c>
      <c r="F157" s="172" t="s">
        <v>279</v>
      </c>
      <c r="H157" s="173">
        <v>108685.8</v>
      </c>
      <c r="I157" s="174"/>
      <c r="L157" s="170"/>
      <c r="M157" s="175"/>
      <c r="N157" s="176"/>
      <c r="O157" s="176"/>
      <c r="P157" s="176"/>
      <c r="Q157" s="176"/>
      <c r="R157" s="176"/>
      <c r="S157" s="176"/>
      <c r="T157" s="177"/>
      <c r="AT157" s="171" t="s">
        <v>171</v>
      </c>
      <c r="AU157" s="171" t="s">
        <v>82</v>
      </c>
      <c r="AV157" s="13" t="s">
        <v>82</v>
      </c>
      <c r="AW157" s="13" t="s">
        <v>33</v>
      </c>
      <c r="AX157" s="13" t="s">
        <v>72</v>
      </c>
      <c r="AY157" s="171" t="s">
        <v>116</v>
      </c>
    </row>
    <row r="158" spans="1:65" s="13" customFormat="1" ht="10.199999999999999" x14ac:dyDescent="0.2">
      <c r="B158" s="170"/>
      <c r="D158" s="166" t="s">
        <v>171</v>
      </c>
      <c r="E158" s="171" t="s">
        <v>3</v>
      </c>
      <c r="F158" s="172" t="s">
        <v>280</v>
      </c>
      <c r="H158" s="173">
        <v>110525.4</v>
      </c>
      <c r="I158" s="174"/>
      <c r="L158" s="170"/>
      <c r="M158" s="175"/>
      <c r="N158" s="176"/>
      <c r="O158" s="176"/>
      <c r="P158" s="176"/>
      <c r="Q158" s="176"/>
      <c r="R158" s="176"/>
      <c r="S158" s="176"/>
      <c r="T158" s="177"/>
      <c r="AT158" s="171" t="s">
        <v>171</v>
      </c>
      <c r="AU158" s="171" t="s">
        <v>82</v>
      </c>
      <c r="AV158" s="13" t="s">
        <v>82</v>
      </c>
      <c r="AW158" s="13" t="s">
        <v>33</v>
      </c>
      <c r="AX158" s="13" t="s">
        <v>72</v>
      </c>
      <c r="AY158" s="171" t="s">
        <v>116</v>
      </c>
    </row>
    <row r="159" spans="1:65" s="13" customFormat="1" ht="10.199999999999999" x14ac:dyDescent="0.2">
      <c r="B159" s="170"/>
      <c r="D159" s="166" t="s">
        <v>171</v>
      </c>
      <c r="E159" s="171" t="s">
        <v>3</v>
      </c>
      <c r="F159" s="172" t="s">
        <v>281</v>
      </c>
      <c r="H159" s="173">
        <v>48676.800000000003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171</v>
      </c>
      <c r="AU159" s="171" t="s">
        <v>82</v>
      </c>
      <c r="AV159" s="13" t="s">
        <v>82</v>
      </c>
      <c r="AW159" s="13" t="s">
        <v>33</v>
      </c>
      <c r="AX159" s="13" t="s">
        <v>72</v>
      </c>
      <c r="AY159" s="171" t="s">
        <v>116</v>
      </c>
    </row>
    <row r="160" spans="1:65" s="14" customFormat="1" ht="10.199999999999999" x14ac:dyDescent="0.2">
      <c r="B160" s="178"/>
      <c r="D160" s="166" t="s">
        <v>171</v>
      </c>
      <c r="E160" s="179" t="s">
        <v>3</v>
      </c>
      <c r="F160" s="180" t="s">
        <v>181</v>
      </c>
      <c r="H160" s="181">
        <v>651234.30000000005</v>
      </c>
      <c r="I160" s="182"/>
      <c r="L160" s="178"/>
      <c r="M160" s="193"/>
      <c r="N160" s="194"/>
      <c r="O160" s="194"/>
      <c r="P160" s="194"/>
      <c r="Q160" s="194"/>
      <c r="R160" s="194"/>
      <c r="S160" s="194"/>
      <c r="T160" s="195"/>
      <c r="AT160" s="179" t="s">
        <v>171</v>
      </c>
      <c r="AU160" s="179" t="s">
        <v>82</v>
      </c>
      <c r="AV160" s="14" t="s">
        <v>133</v>
      </c>
      <c r="AW160" s="14" t="s">
        <v>33</v>
      </c>
      <c r="AX160" s="14" t="s">
        <v>80</v>
      </c>
      <c r="AY160" s="179" t="s">
        <v>116</v>
      </c>
    </row>
    <row r="161" spans="1:65" s="2" customFormat="1" ht="16.5" customHeight="1" x14ac:dyDescent="0.2">
      <c r="A161" s="33"/>
      <c r="B161" s="152"/>
      <c r="C161" s="153" t="s">
        <v>282</v>
      </c>
      <c r="D161" s="153" t="s">
        <v>119</v>
      </c>
      <c r="E161" s="154" t="s">
        <v>283</v>
      </c>
      <c r="F161" s="155" t="s">
        <v>284</v>
      </c>
      <c r="G161" s="156" t="s">
        <v>211</v>
      </c>
      <c r="H161" s="157">
        <v>65.72</v>
      </c>
      <c r="I161" s="158"/>
      <c r="J161" s="159">
        <f>ROUND(I161*H161,2)</f>
        <v>0</v>
      </c>
      <c r="K161" s="155" t="s">
        <v>3</v>
      </c>
      <c r="L161" s="34"/>
      <c r="M161" s="160" t="s">
        <v>3</v>
      </c>
      <c r="N161" s="161" t="s">
        <v>43</v>
      </c>
      <c r="O161" s="54"/>
      <c r="P161" s="162">
        <f>O161*H161</f>
        <v>0</v>
      </c>
      <c r="Q161" s="162">
        <v>0</v>
      </c>
      <c r="R161" s="162">
        <f>Q161*H161</f>
        <v>0</v>
      </c>
      <c r="S161" s="162">
        <v>2.5</v>
      </c>
      <c r="T161" s="163">
        <f>S161*H161</f>
        <v>164.3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133</v>
      </c>
      <c r="AT161" s="164" t="s">
        <v>119</v>
      </c>
      <c r="AU161" s="164" t="s">
        <v>82</v>
      </c>
      <c r="AY161" s="18" t="s">
        <v>116</v>
      </c>
      <c r="BE161" s="165">
        <f>IF(N161="základní",J161,0)</f>
        <v>0</v>
      </c>
      <c r="BF161" s="165">
        <f>IF(N161="snížená",J161,0)</f>
        <v>0</v>
      </c>
      <c r="BG161" s="165">
        <f>IF(N161="zákl. přenesená",J161,0)</f>
        <v>0</v>
      </c>
      <c r="BH161" s="165">
        <f>IF(N161="sníž. přenesená",J161,0)</f>
        <v>0</v>
      </c>
      <c r="BI161" s="165">
        <f>IF(N161="nulová",J161,0)</f>
        <v>0</v>
      </c>
      <c r="BJ161" s="18" t="s">
        <v>80</v>
      </c>
      <c r="BK161" s="165">
        <f>ROUND(I161*H161,2)</f>
        <v>0</v>
      </c>
      <c r="BL161" s="18" t="s">
        <v>133</v>
      </c>
      <c r="BM161" s="164" t="s">
        <v>285</v>
      </c>
    </row>
    <row r="162" spans="1:65" s="2" customFormat="1" ht="10.199999999999999" x14ac:dyDescent="0.2">
      <c r="A162" s="33"/>
      <c r="B162" s="34"/>
      <c r="C162" s="33"/>
      <c r="D162" s="166" t="s">
        <v>125</v>
      </c>
      <c r="E162" s="33"/>
      <c r="F162" s="167" t="s">
        <v>286</v>
      </c>
      <c r="G162" s="33"/>
      <c r="H162" s="33"/>
      <c r="I162" s="92"/>
      <c r="J162" s="33"/>
      <c r="K162" s="33"/>
      <c r="L162" s="34"/>
      <c r="M162" s="168"/>
      <c r="N162" s="169"/>
      <c r="O162" s="54"/>
      <c r="P162" s="54"/>
      <c r="Q162" s="54"/>
      <c r="R162" s="54"/>
      <c r="S162" s="54"/>
      <c r="T162" s="55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125</v>
      </c>
      <c r="AU162" s="18" t="s">
        <v>82</v>
      </c>
    </row>
    <row r="163" spans="1:65" s="15" customFormat="1" ht="10.199999999999999" x14ac:dyDescent="0.2">
      <c r="B163" s="186"/>
      <c r="D163" s="166" t="s">
        <v>171</v>
      </c>
      <c r="E163" s="187" t="s">
        <v>3</v>
      </c>
      <c r="F163" s="188" t="s">
        <v>217</v>
      </c>
      <c r="H163" s="187" t="s">
        <v>3</v>
      </c>
      <c r="I163" s="189"/>
      <c r="L163" s="186"/>
      <c r="M163" s="190"/>
      <c r="N163" s="191"/>
      <c r="O163" s="191"/>
      <c r="P163" s="191"/>
      <c r="Q163" s="191"/>
      <c r="R163" s="191"/>
      <c r="S163" s="191"/>
      <c r="T163" s="192"/>
      <c r="AT163" s="187" t="s">
        <v>171</v>
      </c>
      <c r="AU163" s="187" t="s">
        <v>82</v>
      </c>
      <c r="AV163" s="15" t="s">
        <v>80</v>
      </c>
      <c r="AW163" s="15" t="s">
        <v>33</v>
      </c>
      <c r="AX163" s="15" t="s">
        <v>72</v>
      </c>
      <c r="AY163" s="187" t="s">
        <v>116</v>
      </c>
    </row>
    <row r="164" spans="1:65" s="13" customFormat="1" ht="10.199999999999999" x14ac:dyDescent="0.2">
      <c r="B164" s="170"/>
      <c r="D164" s="166" t="s">
        <v>171</v>
      </c>
      <c r="E164" s="171" t="s">
        <v>3</v>
      </c>
      <c r="F164" s="172" t="s">
        <v>287</v>
      </c>
      <c r="H164" s="173">
        <v>15.71</v>
      </c>
      <c r="I164" s="174"/>
      <c r="L164" s="170"/>
      <c r="M164" s="175"/>
      <c r="N164" s="176"/>
      <c r="O164" s="176"/>
      <c r="P164" s="176"/>
      <c r="Q164" s="176"/>
      <c r="R164" s="176"/>
      <c r="S164" s="176"/>
      <c r="T164" s="177"/>
      <c r="AT164" s="171" t="s">
        <v>171</v>
      </c>
      <c r="AU164" s="171" t="s">
        <v>82</v>
      </c>
      <c r="AV164" s="13" t="s">
        <v>82</v>
      </c>
      <c r="AW164" s="13" t="s">
        <v>33</v>
      </c>
      <c r="AX164" s="13" t="s">
        <v>72</v>
      </c>
      <c r="AY164" s="171" t="s">
        <v>116</v>
      </c>
    </row>
    <row r="165" spans="1:65" s="13" customFormat="1" ht="10.199999999999999" x14ac:dyDescent="0.2">
      <c r="B165" s="170"/>
      <c r="D165" s="166" t="s">
        <v>171</v>
      </c>
      <c r="E165" s="171" t="s">
        <v>3</v>
      </c>
      <c r="F165" s="172" t="s">
        <v>288</v>
      </c>
      <c r="H165" s="173">
        <v>0.72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171</v>
      </c>
      <c r="AU165" s="171" t="s">
        <v>82</v>
      </c>
      <c r="AV165" s="13" t="s">
        <v>82</v>
      </c>
      <c r="AW165" s="13" t="s">
        <v>33</v>
      </c>
      <c r="AX165" s="13" t="s">
        <v>72</v>
      </c>
      <c r="AY165" s="171" t="s">
        <v>116</v>
      </c>
    </row>
    <row r="166" spans="1:65" s="15" customFormat="1" ht="10.199999999999999" x14ac:dyDescent="0.2">
      <c r="B166" s="186"/>
      <c r="D166" s="166" t="s">
        <v>171</v>
      </c>
      <c r="E166" s="187" t="s">
        <v>3</v>
      </c>
      <c r="F166" s="188" t="s">
        <v>219</v>
      </c>
      <c r="H166" s="187" t="s">
        <v>3</v>
      </c>
      <c r="I166" s="189"/>
      <c r="L166" s="186"/>
      <c r="M166" s="190"/>
      <c r="N166" s="191"/>
      <c r="O166" s="191"/>
      <c r="P166" s="191"/>
      <c r="Q166" s="191"/>
      <c r="R166" s="191"/>
      <c r="S166" s="191"/>
      <c r="T166" s="192"/>
      <c r="AT166" s="187" t="s">
        <v>171</v>
      </c>
      <c r="AU166" s="187" t="s">
        <v>82</v>
      </c>
      <c r="AV166" s="15" t="s">
        <v>80</v>
      </c>
      <c r="AW166" s="15" t="s">
        <v>33</v>
      </c>
      <c r="AX166" s="15" t="s">
        <v>72</v>
      </c>
      <c r="AY166" s="187" t="s">
        <v>116</v>
      </c>
    </row>
    <row r="167" spans="1:65" s="13" customFormat="1" ht="10.199999999999999" x14ac:dyDescent="0.2">
      <c r="B167" s="170"/>
      <c r="D167" s="166" t="s">
        <v>171</v>
      </c>
      <c r="E167" s="171" t="s">
        <v>3</v>
      </c>
      <c r="F167" s="172" t="s">
        <v>289</v>
      </c>
      <c r="H167" s="173">
        <v>15.71</v>
      </c>
      <c r="I167" s="174"/>
      <c r="L167" s="170"/>
      <c r="M167" s="175"/>
      <c r="N167" s="176"/>
      <c r="O167" s="176"/>
      <c r="P167" s="176"/>
      <c r="Q167" s="176"/>
      <c r="R167" s="176"/>
      <c r="S167" s="176"/>
      <c r="T167" s="177"/>
      <c r="AT167" s="171" t="s">
        <v>171</v>
      </c>
      <c r="AU167" s="171" t="s">
        <v>82</v>
      </c>
      <c r="AV167" s="13" t="s">
        <v>82</v>
      </c>
      <c r="AW167" s="13" t="s">
        <v>33</v>
      </c>
      <c r="AX167" s="13" t="s">
        <v>72</v>
      </c>
      <c r="AY167" s="171" t="s">
        <v>116</v>
      </c>
    </row>
    <row r="168" spans="1:65" s="13" customFormat="1" ht="10.199999999999999" x14ac:dyDescent="0.2">
      <c r="B168" s="170"/>
      <c r="D168" s="166" t="s">
        <v>171</v>
      </c>
      <c r="E168" s="171" t="s">
        <v>3</v>
      </c>
      <c r="F168" s="172" t="s">
        <v>290</v>
      </c>
      <c r="H168" s="173">
        <v>0.72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1" t="s">
        <v>171</v>
      </c>
      <c r="AU168" s="171" t="s">
        <v>82</v>
      </c>
      <c r="AV168" s="13" t="s">
        <v>82</v>
      </c>
      <c r="AW168" s="13" t="s">
        <v>33</v>
      </c>
      <c r="AX168" s="13" t="s">
        <v>72</v>
      </c>
      <c r="AY168" s="171" t="s">
        <v>116</v>
      </c>
    </row>
    <row r="169" spans="1:65" s="15" customFormat="1" ht="10.199999999999999" x14ac:dyDescent="0.2">
      <c r="B169" s="186"/>
      <c r="D169" s="166" t="s">
        <v>171</v>
      </c>
      <c r="E169" s="187" t="s">
        <v>3</v>
      </c>
      <c r="F169" s="188" t="s">
        <v>221</v>
      </c>
      <c r="H169" s="187" t="s">
        <v>3</v>
      </c>
      <c r="I169" s="189"/>
      <c r="L169" s="186"/>
      <c r="M169" s="190"/>
      <c r="N169" s="191"/>
      <c r="O169" s="191"/>
      <c r="P169" s="191"/>
      <c r="Q169" s="191"/>
      <c r="R169" s="191"/>
      <c r="S169" s="191"/>
      <c r="T169" s="192"/>
      <c r="AT169" s="187" t="s">
        <v>171</v>
      </c>
      <c r="AU169" s="187" t="s">
        <v>82</v>
      </c>
      <c r="AV169" s="15" t="s">
        <v>80</v>
      </c>
      <c r="AW169" s="15" t="s">
        <v>33</v>
      </c>
      <c r="AX169" s="15" t="s">
        <v>72</v>
      </c>
      <c r="AY169" s="187" t="s">
        <v>116</v>
      </c>
    </row>
    <row r="170" spans="1:65" s="13" customFormat="1" ht="10.199999999999999" x14ac:dyDescent="0.2">
      <c r="B170" s="170"/>
      <c r="D170" s="166" t="s">
        <v>171</v>
      </c>
      <c r="E170" s="171" t="s">
        <v>3</v>
      </c>
      <c r="F170" s="172" t="s">
        <v>291</v>
      </c>
      <c r="H170" s="173">
        <v>15.71</v>
      </c>
      <c r="I170" s="174"/>
      <c r="L170" s="170"/>
      <c r="M170" s="175"/>
      <c r="N170" s="176"/>
      <c r="O170" s="176"/>
      <c r="P170" s="176"/>
      <c r="Q170" s="176"/>
      <c r="R170" s="176"/>
      <c r="S170" s="176"/>
      <c r="T170" s="177"/>
      <c r="AT170" s="171" t="s">
        <v>171</v>
      </c>
      <c r="AU170" s="171" t="s">
        <v>82</v>
      </c>
      <c r="AV170" s="13" t="s">
        <v>82</v>
      </c>
      <c r="AW170" s="13" t="s">
        <v>33</v>
      </c>
      <c r="AX170" s="13" t="s">
        <v>72</v>
      </c>
      <c r="AY170" s="171" t="s">
        <v>116</v>
      </c>
    </row>
    <row r="171" spans="1:65" s="13" customFormat="1" ht="10.199999999999999" x14ac:dyDescent="0.2">
      <c r="B171" s="170"/>
      <c r="D171" s="166" t="s">
        <v>171</v>
      </c>
      <c r="E171" s="171" t="s">
        <v>3</v>
      </c>
      <c r="F171" s="172" t="s">
        <v>292</v>
      </c>
      <c r="H171" s="173">
        <v>0.72</v>
      </c>
      <c r="I171" s="174"/>
      <c r="L171" s="170"/>
      <c r="M171" s="175"/>
      <c r="N171" s="176"/>
      <c r="O171" s="176"/>
      <c r="P171" s="176"/>
      <c r="Q171" s="176"/>
      <c r="R171" s="176"/>
      <c r="S171" s="176"/>
      <c r="T171" s="177"/>
      <c r="AT171" s="171" t="s">
        <v>171</v>
      </c>
      <c r="AU171" s="171" t="s">
        <v>82</v>
      </c>
      <c r="AV171" s="13" t="s">
        <v>82</v>
      </c>
      <c r="AW171" s="13" t="s">
        <v>33</v>
      </c>
      <c r="AX171" s="13" t="s">
        <v>72</v>
      </c>
      <c r="AY171" s="171" t="s">
        <v>116</v>
      </c>
    </row>
    <row r="172" spans="1:65" s="15" customFormat="1" ht="10.199999999999999" x14ac:dyDescent="0.2">
      <c r="B172" s="186"/>
      <c r="D172" s="166" t="s">
        <v>171</v>
      </c>
      <c r="E172" s="187" t="s">
        <v>3</v>
      </c>
      <c r="F172" s="188" t="s">
        <v>223</v>
      </c>
      <c r="H172" s="187" t="s">
        <v>3</v>
      </c>
      <c r="I172" s="189"/>
      <c r="L172" s="186"/>
      <c r="M172" s="190"/>
      <c r="N172" s="191"/>
      <c r="O172" s="191"/>
      <c r="P172" s="191"/>
      <c r="Q172" s="191"/>
      <c r="R172" s="191"/>
      <c r="S172" s="191"/>
      <c r="T172" s="192"/>
      <c r="AT172" s="187" t="s">
        <v>171</v>
      </c>
      <c r="AU172" s="187" t="s">
        <v>82</v>
      </c>
      <c r="AV172" s="15" t="s">
        <v>80</v>
      </c>
      <c r="AW172" s="15" t="s">
        <v>33</v>
      </c>
      <c r="AX172" s="15" t="s">
        <v>72</v>
      </c>
      <c r="AY172" s="187" t="s">
        <v>116</v>
      </c>
    </row>
    <row r="173" spans="1:65" s="13" customFormat="1" ht="10.199999999999999" x14ac:dyDescent="0.2">
      <c r="B173" s="170"/>
      <c r="D173" s="166" t="s">
        <v>171</v>
      </c>
      <c r="E173" s="171" t="s">
        <v>3</v>
      </c>
      <c r="F173" s="172" t="s">
        <v>293</v>
      </c>
      <c r="H173" s="173">
        <v>15.71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171</v>
      </c>
      <c r="AU173" s="171" t="s">
        <v>82</v>
      </c>
      <c r="AV173" s="13" t="s">
        <v>82</v>
      </c>
      <c r="AW173" s="13" t="s">
        <v>33</v>
      </c>
      <c r="AX173" s="13" t="s">
        <v>72</v>
      </c>
      <c r="AY173" s="171" t="s">
        <v>116</v>
      </c>
    </row>
    <row r="174" spans="1:65" s="13" customFormat="1" ht="10.199999999999999" x14ac:dyDescent="0.2">
      <c r="B174" s="170"/>
      <c r="D174" s="166" t="s">
        <v>171</v>
      </c>
      <c r="E174" s="171" t="s">
        <v>3</v>
      </c>
      <c r="F174" s="172" t="s">
        <v>294</v>
      </c>
      <c r="H174" s="173">
        <v>0.72</v>
      </c>
      <c r="I174" s="174"/>
      <c r="L174" s="170"/>
      <c r="M174" s="175"/>
      <c r="N174" s="176"/>
      <c r="O174" s="176"/>
      <c r="P174" s="176"/>
      <c r="Q174" s="176"/>
      <c r="R174" s="176"/>
      <c r="S174" s="176"/>
      <c r="T174" s="177"/>
      <c r="AT174" s="171" t="s">
        <v>171</v>
      </c>
      <c r="AU174" s="171" t="s">
        <v>82</v>
      </c>
      <c r="AV174" s="13" t="s">
        <v>82</v>
      </c>
      <c r="AW174" s="13" t="s">
        <v>33</v>
      </c>
      <c r="AX174" s="13" t="s">
        <v>72</v>
      </c>
      <c r="AY174" s="171" t="s">
        <v>116</v>
      </c>
    </row>
    <row r="175" spans="1:65" s="14" customFormat="1" ht="10.199999999999999" x14ac:dyDescent="0.2">
      <c r="B175" s="178"/>
      <c r="D175" s="166" t="s">
        <v>171</v>
      </c>
      <c r="E175" s="179" t="s">
        <v>3</v>
      </c>
      <c r="F175" s="180" t="s">
        <v>181</v>
      </c>
      <c r="H175" s="181">
        <v>65.72</v>
      </c>
      <c r="I175" s="182"/>
      <c r="L175" s="178"/>
      <c r="M175" s="193"/>
      <c r="N175" s="194"/>
      <c r="O175" s="194"/>
      <c r="P175" s="194"/>
      <c r="Q175" s="194"/>
      <c r="R175" s="194"/>
      <c r="S175" s="194"/>
      <c r="T175" s="195"/>
      <c r="AT175" s="179" t="s">
        <v>171</v>
      </c>
      <c r="AU175" s="179" t="s">
        <v>82</v>
      </c>
      <c r="AV175" s="14" t="s">
        <v>133</v>
      </c>
      <c r="AW175" s="14" t="s">
        <v>33</v>
      </c>
      <c r="AX175" s="14" t="s">
        <v>80</v>
      </c>
      <c r="AY175" s="179" t="s">
        <v>116</v>
      </c>
    </row>
    <row r="176" spans="1:65" s="2" customFormat="1" ht="16.5" customHeight="1" x14ac:dyDescent="0.2">
      <c r="A176" s="33"/>
      <c r="B176" s="152"/>
      <c r="C176" s="153" t="s">
        <v>295</v>
      </c>
      <c r="D176" s="153" t="s">
        <v>119</v>
      </c>
      <c r="E176" s="154" t="s">
        <v>296</v>
      </c>
      <c r="F176" s="155" t="s">
        <v>297</v>
      </c>
      <c r="G176" s="156" t="s">
        <v>198</v>
      </c>
      <c r="H176" s="157">
        <v>3963.32</v>
      </c>
      <c r="I176" s="158"/>
      <c r="J176" s="159">
        <f>ROUND(I176*H176,2)</f>
        <v>0</v>
      </c>
      <c r="K176" s="155" t="s">
        <v>199</v>
      </c>
      <c r="L176" s="34"/>
      <c r="M176" s="160" t="s">
        <v>3</v>
      </c>
      <c r="N176" s="161" t="s">
        <v>43</v>
      </c>
      <c r="O176" s="54"/>
      <c r="P176" s="162">
        <f>O176*H176</f>
        <v>0</v>
      </c>
      <c r="Q176" s="162">
        <v>0</v>
      </c>
      <c r="R176" s="162">
        <f>Q176*H176</f>
        <v>0</v>
      </c>
      <c r="S176" s="162">
        <v>7.0000000000000007E-2</v>
      </c>
      <c r="T176" s="163">
        <f>S176*H176</f>
        <v>277.43240000000003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4" t="s">
        <v>133</v>
      </c>
      <c r="AT176" s="164" t="s">
        <v>119</v>
      </c>
      <c r="AU176" s="164" t="s">
        <v>82</v>
      </c>
      <c r="AY176" s="18" t="s">
        <v>116</v>
      </c>
      <c r="BE176" s="165">
        <f>IF(N176="základní",J176,0)</f>
        <v>0</v>
      </c>
      <c r="BF176" s="165">
        <f>IF(N176="snížená",J176,0)</f>
        <v>0</v>
      </c>
      <c r="BG176" s="165">
        <f>IF(N176="zákl. přenesená",J176,0)</f>
        <v>0</v>
      </c>
      <c r="BH176" s="165">
        <f>IF(N176="sníž. přenesená",J176,0)</f>
        <v>0</v>
      </c>
      <c r="BI176" s="165">
        <f>IF(N176="nulová",J176,0)</f>
        <v>0</v>
      </c>
      <c r="BJ176" s="18" t="s">
        <v>80</v>
      </c>
      <c r="BK176" s="165">
        <f>ROUND(I176*H176,2)</f>
        <v>0</v>
      </c>
      <c r="BL176" s="18" t="s">
        <v>133</v>
      </c>
      <c r="BM176" s="164" t="s">
        <v>298</v>
      </c>
    </row>
    <row r="177" spans="1:51" s="2" customFormat="1" ht="10.199999999999999" x14ac:dyDescent="0.2">
      <c r="A177" s="33"/>
      <c r="B177" s="34"/>
      <c r="C177" s="33"/>
      <c r="D177" s="166" t="s">
        <v>125</v>
      </c>
      <c r="E177" s="33"/>
      <c r="F177" s="167" t="s">
        <v>299</v>
      </c>
      <c r="G177" s="33"/>
      <c r="H177" s="33"/>
      <c r="I177" s="92"/>
      <c r="J177" s="33"/>
      <c r="K177" s="33"/>
      <c r="L177" s="34"/>
      <c r="M177" s="168"/>
      <c r="N177" s="169"/>
      <c r="O177" s="54"/>
      <c r="P177" s="54"/>
      <c r="Q177" s="54"/>
      <c r="R177" s="54"/>
      <c r="S177" s="54"/>
      <c r="T177" s="5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125</v>
      </c>
      <c r="AU177" s="18" t="s">
        <v>82</v>
      </c>
    </row>
    <row r="178" spans="1:51" s="15" customFormat="1" ht="10.199999999999999" x14ac:dyDescent="0.2">
      <c r="B178" s="186"/>
      <c r="D178" s="166" t="s">
        <v>171</v>
      </c>
      <c r="E178" s="187" t="s">
        <v>3</v>
      </c>
      <c r="F178" s="188" t="s">
        <v>215</v>
      </c>
      <c r="H178" s="187" t="s">
        <v>3</v>
      </c>
      <c r="I178" s="189"/>
      <c r="L178" s="186"/>
      <c r="M178" s="190"/>
      <c r="N178" s="191"/>
      <c r="O178" s="191"/>
      <c r="P178" s="191"/>
      <c r="Q178" s="191"/>
      <c r="R178" s="191"/>
      <c r="S178" s="191"/>
      <c r="T178" s="192"/>
      <c r="AT178" s="187" t="s">
        <v>171</v>
      </c>
      <c r="AU178" s="187" t="s">
        <v>82</v>
      </c>
      <c r="AV178" s="15" t="s">
        <v>80</v>
      </c>
      <c r="AW178" s="15" t="s">
        <v>33</v>
      </c>
      <c r="AX178" s="15" t="s">
        <v>72</v>
      </c>
      <c r="AY178" s="187" t="s">
        <v>116</v>
      </c>
    </row>
    <row r="179" spans="1:51" s="13" customFormat="1" ht="10.199999999999999" x14ac:dyDescent="0.2">
      <c r="B179" s="170"/>
      <c r="D179" s="166" t="s">
        <v>171</v>
      </c>
      <c r="E179" s="171" t="s">
        <v>3</v>
      </c>
      <c r="F179" s="172" t="s">
        <v>300</v>
      </c>
      <c r="H179" s="173">
        <v>53.06</v>
      </c>
      <c r="I179" s="174"/>
      <c r="L179" s="170"/>
      <c r="M179" s="175"/>
      <c r="N179" s="176"/>
      <c r="O179" s="176"/>
      <c r="P179" s="176"/>
      <c r="Q179" s="176"/>
      <c r="R179" s="176"/>
      <c r="S179" s="176"/>
      <c r="T179" s="177"/>
      <c r="AT179" s="171" t="s">
        <v>171</v>
      </c>
      <c r="AU179" s="171" t="s">
        <v>82</v>
      </c>
      <c r="AV179" s="13" t="s">
        <v>82</v>
      </c>
      <c r="AW179" s="13" t="s">
        <v>33</v>
      </c>
      <c r="AX179" s="13" t="s">
        <v>72</v>
      </c>
      <c r="AY179" s="171" t="s">
        <v>116</v>
      </c>
    </row>
    <row r="180" spans="1:51" s="13" customFormat="1" ht="10.199999999999999" x14ac:dyDescent="0.2">
      <c r="B180" s="170"/>
      <c r="D180" s="166" t="s">
        <v>171</v>
      </c>
      <c r="E180" s="171" t="s">
        <v>3</v>
      </c>
      <c r="F180" s="172" t="s">
        <v>301</v>
      </c>
      <c r="H180" s="173">
        <v>19.440000000000001</v>
      </c>
      <c r="I180" s="174"/>
      <c r="L180" s="170"/>
      <c r="M180" s="175"/>
      <c r="N180" s="176"/>
      <c r="O180" s="176"/>
      <c r="P180" s="176"/>
      <c r="Q180" s="176"/>
      <c r="R180" s="176"/>
      <c r="S180" s="176"/>
      <c r="T180" s="177"/>
      <c r="AT180" s="171" t="s">
        <v>171</v>
      </c>
      <c r="AU180" s="171" t="s">
        <v>82</v>
      </c>
      <c r="AV180" s="13" t="s">
        <v>82</v>
      </c>
      <c r="AW180" s="13" t="s">
        <v>33</v>
      </c>
      <c r="AX180" s="13" t="s">
        <v>72</v>
      </c>
      <c r="AY180" s="171" t="s">
        <v>116</v>
      </c>
    </row>
    <row r="181" spans="1:51" s="13" customFormat="1" ht="10.199999999999999" x14ac:dyDescent="0.2">
      <c r="B181" s="170"/>
      <c r="D181" s="166" t="s">
        <v>171</v>
      </c>
      <c r="E181" s="171" t="s">
        <v>3</v>
      </c>
      <c r="F181" s="172" t="s">
        <v>302</v>
      </c>
      <c r="H181" s="173">
        <v>181.28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1" t="s">
        <v>171</v>
      </c>
      <c r="AU181" s="171" t="s">
        <v>82</v>
      </c>
      <c r="AV181" s="13" t="s">
        <v>82</v>
      </c>
      <c r="AW181" s="13" t="s">
        <v>33</v>
      </c>
      <c r="AX181" s="13" t="s">
        <v>72</v>
      </c>
      <c r="AY181" s="171" t="s">
        <v>116</v>
      </c>
    </row>
    <row r="182" spans="1:51" s="13" customFormat="1" ht="10.199999999999999" x14ac:dyDescent="0.2">
      <c r="B182" s="170"/>
      <c r="D182" s="166" t="s">
        <v>171</v>
      </c>
      <c r="E182" s="171" t="s">
        <v>3</v>
      </c>
      <c r="F182" s="172" t="s">
        <v>303</v>
      </c>
      <c r="H182" s="173">
        <v>4.7300000000000004</v>
      </c>
      <c r="I182" s="174"/>
      <c r="L182" s="170"/>
      <c r="M182" s="175"/>
      <c r="N182" s="176"/>
      <c r="O182" s="176"/>
      <c r="P182" s="176"/>
      <c r="Q182" s="176"/>
      <c r="R182" s="176"/>
      <c r="S182" s="176"/>
      <c r="T182" s="177"/>
      <c r="AT182" s="171" t="s">
        <v>171</v>
      </c>
      <c r="AU182" s="171" t="s">
        <v>82</v>
      </c>
      <c r="AV182" s="13" t="s">
        <v>82</v>
      </c>
      <c r="AW182" s="13" t="s">
        <v>33</v>
      </c>
      <c r="AX182" s="13" t="s">
        <v>72</v>
      </c>
      <c r="AY182" s="171" t="s">
        <v>116</v>
      </c>
    </row>
    <row r="183" spans="1:51" s="13" customFormat="1" ht="10.199999999999999" x14ac:dyDescent="0.2">
      <c r="B183" s="170"/>
      <c r="D183" s="166" t="s">
        <v>171</v>
      </c>
      <c r="E183" s="171" t="s">
        <v>3</v>
      </c>
      <c r="F183" s="172" t="s">
        <v>304</v>
      </c>
      <c r="H183" s="173">
        <v>59.1</v>
      </c>
      <c r="I183" s="174"/>
      <c r="L183" s="170"/>
      <c r="M183" s="175"/>
      <c r="N183" s="176"/>
      <c r="O183" s="176"/>
      <c r="P183" s="176"/>
      <c r="Q183" s="176"/>
      <c r="R183" s="176"/>
      <c r="S183" s="176"/>
      <c r="T183" s="177"/>
      <c r="AT183" s="171" t="s">
        <v>171</v>
      </c>
      <c r="AU183" s="171" t="s">
        <v>82</v>
      </c>
      <c r="AV183" s="13" t="s">
        <v>82</v>
      </c>
      <c r="AW183" s="13" t="s">
        <v>33</v>
      </c>
      <c r="AX183" s="13" t="s">
        <v>72</v>
      </c>
      <c r="AY183" s="171" t="s">
        <v>116</v>
      </c>
    </row>
    <row r="184" spans="1:51" s="15" customFormat="1" ht="10.199999999999999" x14ac:dyDescent="0.2">
      <c r="B184" s="186"/>
      <c r="D184" s="166" t="s">
        <v>171</v>
      </c>
      <c r="E184" s="187" t="s">
        <v>3</v>
      </c>
      <c r="F184" s="188" t="s">
        <v>217</v>
      </c>
      <c r="H184" s="187" t="s">
        <v>3</v>
      </c>
      <c r="I184" s="189"/>
      <c r="L184" s="186"/>
      <c r="M184" s="190"/>
      <c r="N184" s="191"/>
      <c r="O184" s="191"/>
      <c r="P184" s="191"/>
      <c r="Q184" s="191"/>
      <c r="R184" s="191"/>
      <c r="S184" s="191"/>
      <c r="T184" s="192"/>
      <c r="AT184" s="187" t="s">
        <v>171</v>
      </c>
      <c r="AU184" s="187" t="s">
        <v>82</v>
      </c>
      <c r="AV184" s="15" t="s">
        <v>80</v>
      </c>
      <c r="AW184" s="15" t="s">
        <v>33</v>
      </c>
      <c r="AX184" s="15" t="s">
        <v>72</v>
      </c>
      <c r="AY184" s="187" t="s">
        <v>116</v>
      </c>
    </row>
    <row r="185" spans="1:51" s="13" customFormat="1" ht="10.199999999999999" x14ac:dyDescent="0.2">
      <c r="B185" s="170"/>
      <c r="D185" s="166" t="s">
        <v>171</v>
      </c>
      <c r="E185" s="171" t="s">
        <v>3</v>
      </c>
      <c r="F185" s="172" t="s">
        <v>305</v>
      </c>
      <c r="H185" s="173">
        <v>152.63999999999999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1" t="s">
        <v>171</v>
      </c>
      <c r="AU185" s="171" t="s">
        <v>82</v>
      </c>
      <c r="AV185" s="13" t="s">
        <v>82</v>
      </c>
      <c r="AW185" s="13" t="s">
        <v>33</v>
      </c>
      <c r="AX185" s="13" t="s">
        <v>72</v>
      </c>
      <c r="AY185" s="171" t="s">
        <v>116</v>
      </c>
    </row>
    <row r="186" spans="1:51" s="13" customFormat="1" ht="10.199999999999999" x14ac:dyDescent="0.2">
      <c r="B186" s="170"/>
      <c r="D186" s="166" t="s">
        <v>171</v>
      </c>
      <c r="E186" s="171" t="s">
        <v>3</v>
      </c>
      <c r="F186" s="172" t="s">
        <v>306</v>
      </c>
      <c r="H186" s="173">
        <v>80.91</v>
      </c>
      <c r="I186" s="174"/>
      <c r="L186" s="170"/>
      <c r="M186" s="175"/>
      <c r="N186" s="176"/>
      <c r="O186" s="176"/>
      <c r="P186" s="176"/>
      <c r="Q186" s="176"/>
      <c r="R186" s="176"/>
      <c r="S186" s="176"/>
      <c r="T186" s="177"/>
      <c r="AT186" s="171" t="s">
        <v>171</v>
      </c>
      <c r="AU186" s="171" t="s">
        <v>82</v>
      </c>
      <c r="AV186" s="13" t="s">
        <v>82</v>
      </c>
      <c r="AW186" s="13" t="s">
        <v>33</v>
      </c>
      <c r="AX186" s="13" t="s">
        <v>72</v>
      </c>
      <c r="AY186" s="171" t="s">
        <v>116</v>
      </c>
    </row>
    <row r="187" spans="1:51" s="13" customFormat="1" ht="10.199999999999999" x14ac:dyDescent="0.2">
      <c r="B187" s="170"/>
      <c r="D187" s="166" t="s">
        <v>171</v>
      </c>
      <c r="E187" s="171" t="s">
        <v>3</v>
      </c>
      <c r="F187" s="172" t="s">
        <v>307</v>
      </c>
      <c r="H187" s="173">
        <v>31.4</v>
      </c>
      <c r="I187" s="174"/>
      <c r="L187" s="170"/>
      <c r="M187" s="175"/>
      <c r="N187" s="176"/>
      <c r="O187" s="176"/>
      <c r="P187" s="176"/>
      <c r="Q187" s="176"/>
      <c r="R187" s="176"/>
      <c r="S187" s="176"/>
      <c r="T187" s="177"/>
      <c r="AT187" s="171" t="s">
        <v>171</v>
      </c>
      <c r="AU187" s="171" t="s">
        <v>82</v>
      </c>
      <c r="AV187" s="13" t="s">
        <v>82</v>
      </c>
      <c r="AW187" s="13" t="s">
        <v>33</v>
      </c>
      <c r="AX187" s="13" t="s">
        <v>72</v>
      </c>
      <c r="AY187" s="171" t="s">
        <v>116</v>
      </c>
    </row>
    <row r="188" spans="1:51" s="13" customFormat="1" ht="10.199999999999999" x14ac:dyDescent="0.2">
      <c r="B188" s="170"/>
      <c r="D188" s="166" t="s">
        <v>171</v>
      </c>
      <c r="E188" s="171" t="s">
        <v>3</v>
      </c>
      <c r="F188" s="172" t="s">
        <v>308</v>
      </c>
      <c r="H188" s="173">
        <v>333.7</v>
      </c>
      <c r="I188" s="174"/>
      <c r="L188" s="170"/>
      <c r="M188" s="175"/>
      <c r="N188" s="176"/>
      <c r="O188" s="176"/>
      <c r="P188" s="176"/>
      <c r="Q188" s="176"/>
      <c r="R188" s="176"/>
      <c r="S188" s="176"/>
      <c r="T188" s="177"/>
      <c r="AT188" s="171" t="s">
        <v>171</v>
      </c>
      <c r="AU188" s="171" t="s">
        <v>82</v>
      </c>
      <c r="AV188" s="13" t="s">
        <v>82</v>
      </c>
      <c r="AW188" s="13" t="s">
        <v>33</v>
      </c>
      <c r="AX188" s="13" t="s">
        <v>72</v>
      </c>
      <c r="AY188" s="171" t="s">
        <v>116</v>
      </c>
    </row>
    <row r="189" spans="1:51" s="13" customFormat="1" ht="10.199999999999999" x14ac:dyDescent="0.2">
      <c r="B189" s="170"/>
      <c r="D189" s="166" t="s">
        <v>171</v>
      </c>
      <c r="E189" s="171" t="s">
        <v>3</v>
      </c>
      <c r="F189" s="172" t="s">
        <v>309</v>
      </c>
      <c r="H189" s="173">
        <v>47.37</v>
      </c>
      <c r="I189" s="174"/>
      <c r="L189" s="170"/>
      <c r="M189" s="175"/>
      <c r="N189" s="176"/>
      <c r="O189" s="176"/>
      <c r="P189" s="176"/>
      <c r="Q189" s="176"/>
      <c r="R189" s="176"/>
      <c r="S189" s="176"/>
      <c r="T189" s="177"/>
      <c r="AT189" s="171" t="s">
        <v>171</v>
      </c>
      <c r="AU189" s="171" t="s">
        <v>82</v>
      </c>
      <c r="AV189" s="13" t="s">
        <v>82</v>
      </c>
      <c r="AW189" s="13" t="s">
        <v>33</v>
      </c>
      <c r="AX189" s="13" t="s">
        <v>72</v>
      </c>
      <c r="AY189" s="171" t="s">
        <v>116</v>
      </c>
    </row>
    <row r="190" spans="1:51" s="13" customFormat="1" ht="10.199999999999999" x14ac:dyDescent="0.2">
      <c r="B190" s="170"/>
      <c r="D190" s="166" t="s">
        <v>171</v>
      </c>
      <c r="E190" s="171" t="s">
        <v>3</v>
      </c>
      <c r="F190" s="172" t="s">
        <v>310</v>
      </c>
      <c r="H190" s="173">
        <v>237.32</v>
      </c>
      <c r="I190" s="174"/>
      <c r="L190" s="170"/>
      <c r="M190" s="175"/>
      <c r="N190" s="176"/>
      <c r="O190" s="176"/>
      <c r="P190" s="176"/>
      <c r="Q190" s="176"/>
      <c r="R190" s="176"/>
      <c r="S190" s="176"/>
      <c r="T190" s="177"/>
      <c r="AT190" s="171" t="s">
        <v>171</v>
      </c>
      <c r="AU190" s="171" t="s">
        <v>82</v>
      </c>
      <c r="AV190" s="13" t="s">
        <v>82</v>
      </c>
      <c r="AW190" s="13" t="s">
        <v>33</v>
      </c>
      <c r="AX190" s="13" t="s">
        <v>72</v>
      </c>
      <c r="AY190" s="171" t="s">
        <v>116</v>
      </c>
    </row>
    <row r="191" spans="1:51" s="15" customFormat="1" ht="10.199999999999999" x14ac:dyDescent="0.2">
      <c r="B191" s="186"/>
      <c r="D191" s="166" t="s">
        <v>171</v>
      </c>
      <c r="E191" s="187" t="s">
        <v>3</v>
      </c>
      <c r="F191" s="188" t="s">
        <v>219</v>
      </c>
      <c r="H191" s="187" t="s">
        <v>3</v>
      </c>
      <c r="I191" s="189"/>
      <c r="L191" s="186"/>
      <c r="M191" s="190"/>
      <c r="N191" s="191"/>
      <c r="O191" s="191"/>
      <c r="P191" s="191"/>
      <c r="Q191" s="191"/>
      <c r="R191" s="191"/>
      <c r="S191" s="191"/>
      <c r="T191" s="192"/>
      <c r="AT191" s="187" t="s">
        <v>171</v>
      </c>
      <c r="AU191" s="187" t="s">
        <v>82</v>
      </c>
      <c r="AV191" s="15" t="s">
        <v>80</v>
      </c>
      <c r="AW191" s="15" t="s">
        <v>33</v>
      </c>
      <c r="AX191" s="15" t="s">
        <v>72</v>
      </c>
      <c r="AY191" s="187" t="s">
        <v>116</v>
      </c>
    </row>
    <row r="192" spans="1:51" s="13" customFormat="1" ht="10.199999999999999" x14ac:dyDescent="0.2">
      <c r="B192" s="170"/>
      <c r="D192" s="166" t="s">
        <v>171</v>
      </c>
      <c r="E192" s="171" t="s">
        <v>3</v>
      </c>
      <c r="F192" s="172" t="s">
        <v>311</v>
      </c>
      <c r="H192" s="173">
        <v>161.02000000000001</v>
      </c>
      <c r="I192" s="174"/>
      <c r="L192" s="170"/>
      <c r="M192" s="175"/>
      <c r="N192" s="176"/>
      <c r="O192" s="176"/>
      <c r="P192" s="176"/>
      <c r="Q192" s="176"/>
      <c r="R192" s="176"/>
      <c r="S192" s="176"/>
      <c r="T192" s="177"/>
      <c r="AT192" s="171" t="s">
        <v>171</v>
      </c>
      <c r="AU192" s="171" t="s">
        <v>82</v>
      </c>
      <c r="AV192" s="13" t="s">
        <v>82</v>
      </c>
      <c r="AW192" s="13" t="s">
        <v>33</v>
      </c>
      <c r="AX192" s="13" t="s">
        <v>72</v>
      </c>
      <c r="AY192" s="171" t="s">
        <v>116</v>
      </c>
    </row>
    <row r="193" spans="2:51" s="13" customFormat="1" ht="10.199999999999999" x14ac:dyDescent="0.2">
      <c r="B193" s="170"/>
      <c r="D193" s="166" t="s">
        <v>171</v>
      </c>
      <c r="E193" s="171" t="s">
        <v>3</v>
      </c>
      <c r="F193" s="172" t="s">
        <v>312</v>
      </c>
      <c r="H193" s="173">
        <v>68.099999999999994</v>
      </c>
      <c r="I193" s="174"/>
      <c r="L193" s="170"/>
      <c r="M193" s="175"/>
      <c r="N193" s="176"/>
      <c r="O193" s="176"/>
      <c r="P193" s="176"/>
      <c r="Q193" s="176"/>
      <c r="R193" s="176"/>
      <c r="S193" s="176"/>
      <c r="T193" s="177"/>
      <c r="AT193" s="171" t="s">
        <v>171</v>
      </c>
      <c r="AU193" s="171" t="s">
        <v>82</v>
      </c>
      <c r="AV193" s="13" t="s">
        <v>82</v>
      </c>
      <c r="AW193" s="13" t="s">
        <v>33</v>
      </c>
      <c r="AX193" s="13" t="s">
        <v>72</v>
      </c>
      <c r="AY193" s="171" t="s">
        <v>116</v>
      </c>
    </row>
    <row r="194" spans="2:51" s="13" customFormat="1" ht="10.199999999999999" x14ac:dyDescent="0.2">
      <c r="B194" s="170"/>
      <c r="D194" s="166" t="s">
        <v>171</v>
      </c>
      <c r="E194" s="171" t="s">
        <v>3</v>
      </c>
      <c r="F194" s="172" t="s">
        <v>313</v>
      </c>
      <c r="H194" s="173">
        <v>31.4</v>
      </c>
      <c r="I194" s="174"/>
      <c r="L194" s="170"/>
      <c r="M194" s="175"/>
      <c r="N194" s="176"/>
      <c r="O194" s="176"/>
      <c r="P194" s="176"/>
      <c r="Q194" s="176"/>
      <c r="R194" s="176"/>
      <c r="S194" s="176"/>
      <c r="T194" s="177"/>
      <c r="AT194" s="171" t="s">
        <v>171</v>
      </c>
      <c r="AU194" s="171" t="s">
        <v>82</v>
      </c>
      <c r="AV194" s="13" t="s">
        <v>82</v>
      </c>
      <c r="AW194" s="13" t="s">
        <v>33</v>
      </c>
      <c r="AX194" s="13" t="s">
        <v>72</v>
      </c>
      <c r="AY194" s="171" t="s">
        <v>116</v>
      </c>
    </row>
    <row r="195" spans="2:51" s="13" customFormat="1" ht="10.199999999999999" x14ac:dyDescent="0.2">
      <c r="B195" s="170"/>
      <c r="D195" s="166" t="s">
        <v>171</v>
      </c>
      <c r="E195" s="171" t="s">
        <v>3</v>
      </c>
      <c r="F195" s="172" t="s">
        <v>314</v>
      </c>
      <c r="H195" s="173">
        <v>320.7</v>
      </c>
      <c r="I195" s="174"/>
      <c r="L195" s="170"/>
      <c r="M195" s="175"/>
      <c r="N195" s="176"/>
      <c r="O195" s="176"/>
      <c r="P195" s="176"/>
      <c r="Q195" s="176"/>
      <c r="R195" s="176"/>
      <c r="S195" s="176"/>
      <c r="T195" s="177"/>
      <c r="AT195" s="171" t="s">
        <v>171</v>
      </c>
      <c r="AU195" s="171" t="s">
        <v>82</v>
      </c>
      <c r="AV195" s="13" t="s">
        <v>82</v>
      </c>
      <c r="AW195" s="13" t="s">
        <v>33</v>
      </c>
      <c r="AX195" s="13" t="s">
        <v>72</v>
      </c>
      <c r="AY195" s="171" t="s">
        <v>116</v>
      </c>
    </row>
    <row r="196" spans="2:51" s="13" customFormat="1" ht="10.199999999999999" x14ac:dyDescent="0.2">
      <c r="B196" s="170"/>
      <c r="D196" s="166" t="s">
        <v>171</v>
      </c>
      <c r="E196" s="171" t="s">
        <v>3</v>
      </c>
      <c r="F196" s="172" t="s">
        <v>315</v>
      </c>
      <c r="H196" s="173">
        <v>46.97</v>
      </c>
      <c r="I196" s="174"/>
      <c r="L196" s="170"/>
      <c r="M196" s="175"/>
      <c r="N196" s="176"/>
      <c r="O196" s="176"/>
      <c r="P196" s="176"/>
      <c r="Q196" s="176"/>
      <c r="R196" s="176"/>
      <c r="S196" s="176"/>
      <c r="T196" s="177"/>
      <c r="AT196" s="171" t="s">
        <v>171</v>
      </c>
      <c r="AU196" s="171" t="s">
        <v>82</v>
      </c>
      <c r="AV196" s="13" t="s">
        <v>82</v>
      </c>
      <c r="AW196" s="13" t="s">
        <v>33</v>
      </c>
      <c r="AX196" s="13" t="s">
        <v>72</v>
      </c>
      <c r="AY196" s="171" t="s">
        <v>116</v>
      </c>
    </row>
    <row r="197" spans="2:51" s="13" customFormat="1" ht="10.199999999999999" x14ac:dyDescent="0.2">
      <c r="B197" s="170"/>
      <c r="D197" s="166" t="s">
        <v>171</v>
      </c>
      <c r="E197" s="171" t="s">
        <v>3</v>
      </c>
      <c r="F197" s="172" t="s">
        <v>316</v>
      </c>
      <c r="H197" s="173">
        <v>206.81</v>
      </c>
      <c r="I197" s="174"/>
      <c r="L197" s="170"/>
      <c r="M197" s="175"/>
      <c r="N197" s="176"/>
      <c r="O197" s="176"/>
      <c r="P197" s="176"/>
      <c r="Q197" s="176"/>
      <c r="R197" s="176"/>
      <c r="S197" s="176"/>
      <c r="T197" s="177"/>
      <c r="AT197" s="171" t="s">
        <v>171</v>
      </c>
      <c r="AU197" s="171" t="s">
        <v>82</v>
      </c>
      <c r="AV197" s="13" t="s">
        <v>82</v>
      </c>
      <c r="AW197" s="13" t="s">
        <v>33</v>
      </c>
      <c r="AX197" s="13" t="s">
        <v>72</v>
      </c>
      <c r="AY197" s="171" t="s">
        <v>116</v>
      </c>
    </row>
    <row r="198" spans="2:51" s="15" customFormat="1" ht="10.199999999999999" x14ac:dyDescent="0.2">
      <c r="B198" s="186"/>
      <c r="D198" s="166" t="s">
        <v>171</v>
      </c>
      <c r="E198" s="187" t="s">
        <v>3</v>
      </c>
      <c r="F198" s="188" t="s">
        <v>221</v>
      </c>
      <c r="H198" s="187" t="s">
        <v>3</v>
      </c>
      <c r="I198" s="189"/>
      <c r="L198" s="186"/>
      <c r="M198" s="190"/>
      <c r="N198" s="191"/>
      <c r="O198" s="191"/>
      <c r="P198" s="191"/>
      <c r="Q198" s="191"/>
      <c r="R198" s="191"/>
      <c r="S198" s="191"/>
      <c r="T198" s="192"/>
      <c r="AT198" s="187" t="s">
        <v>171</v>
      </c>
      <c r="AU198" s="187" t="s">
        <v>82</v>
      </c>
      <c r="AV198" s="15" t="s">
        <v>80</v>
      </c>
      <c r="AW198" s="15" t="s">
        <v>33</v>
      </c>
      <c r="AX198" s="15" t="s">
        <v>72</v>
      </c>
      <c r="AY198" s="187" t="s">
        <v>116</v>
      </c>
    </row>
    <row r="199" spans="2:51" s="13" customFormat="1" ht="10.199999999999999" x14ac:dyDescent="0.2">
      <c r="B199" s="170"/>
      <c r="D199" s="166" t="s">
        <v>171</v>
      </c>
      <c r="E199" s="171" t="s">
        <v>3</v>
      </c>
      <c r="F199" s="172" t="s">
        <v>317</v>
      </c>
      <c r="H199" s="173">
        <v>161.02000000000001</v>
      </c>
      <c r="I199" s="174"/>
      <c r="L199" s="170"/>
      <c r="M199" s="175"/>
      <c r="N199" s="176"/>
      <c r="O199" s="176"/>
      <c r="P199" s="176"/>
      <c r="Q199" s="176"/>
      <c r="R199" s="176"/>
      <c r="S199" s="176"/>
      <c r="T199" s="177"/>
      <c r="AT199" s="171" t="s">
        <v>171</v>
      </c>
      <c r="AU199" s="171" t="s">
        <v>82</v>
      </c>
      <c r="AV199" s="13" t="s">
        <v>82</v>
      </c>
      <c r="AW199" s="13" t="s">
        <v>33</v>
      </c>
      <c r="AX199" s="13" t="s">
        <v>72</v>
      </c>
      <c r="AY199" s="171" t="s">
        <v>116</v>
      </c>
    </row>
    <row r="200" spans="2:51" s="13" customFormat="1" ht="10.199999999999999" x14ac:dyDescent="0.2">
      <c r="B200" s="170"/>
      <c r="D200" s="166" t="s">
        <v>171</v>
      </c>
      <c r="E200" s="171" t="s">
        <v>3</v>
      </c>
      <c r="F200" s="172" t="s">
        <v>318</v>
      </c>
      <c r="H200" s="173">
        <v>68.099999999999994</v>
      </c>
      <c r="I200" s="174"/>
      <c r="L200" s="170"/>
      <c r="M200" s="175"/>
      <c r="N200" s="176"/>
      <c r="O200" s="176"/>
      <c r="P200" s="176"/>
      <c r="Q200" s="176"/>
      <c r="R200" s="176"/>
      <c r="S200" s="176"/>
      <c r="T200" s="177"/>
      <c r="AT200" s="171" t="s">
        <v>171</v>
      </c>
      <c r="AU200" s="171" t="s">
        <v>82</v>
      </c>
      <c r="AV200" s="13" t="s">
        <v>82</v>
      </c>
      <c r="AW200" s="13" t="s">
        <v>33</v>
      </c>
      <c r="AX200" s="13" t="s">
        <v>72</v>
      </c>
      <c r="AY200" s="171" t="s">
        <v>116</v>
      </c>
    </row>
    <row r="201" spans="2:51" s="13" customFormat="1" ht="10.199999999999999" x14ac:dyDescent="0.2">
      <c r="B201" s="170"/>
      <c r="D201" s="166" t="s">
        <v>171</v>
      </c>
      <c r="E201" s="171" t="s">
        <v>3</v>
      </c>
      <c r="F201" s="172" t="s">
        <v>319</v>
      </c>
      <c r="H201" s="173">
        <v>31.4</v>
      </c>
      <c r="I201" s="174"/>
      <c r="L201" s="170"/>
      <c r="M201" s="175"/>
      <c r="N201" s="176"/>
      <c r="O201" s="176"/>
      <c r="P201" s="176"/>
      <c r="Q201" s="176"/>
      <c r="R201" s="176"/>
      <c r="S201" s="176"/>
      <c r="T201" s="177"/>
      <c r="AT201" s="171" t="s">
        <v>171</v>
      </c>
      <c r="AU201" s="171" t="s">
        <v>82</v>
      </c>
      <c r="AV201" s="13" t="s">
        <v>82</v>
      </c>
      <c r="AW201" s="13" t="s">
        <v>33</v>
      </c>
      <c r="AX201" s="13" t="s">
        <v>72</v>
      </c>
      <c r="AY201" s="171" t="s">
        <v>116</v>
      </c>
    </row>
    <row r="202" spans="2:51" s="13" customFormat="1" ht="10.199999999999999" x14ac:dyDescent="0.2">
      <c r="B202" s="170"/>
      <c r="D202" s="166" t="s">
        <v>171</v>
      </c>
      <c r="E202" s="171" t="s">
        <v>3</v>
      </c>
      <c r="F202" s="172" t="s">
        <v>320</v>
      </c>
      <c r="H202" s="173">
        <v>320.7</v>
      </c>
      <c r="I202" s="174"/>
      <c r="L202" s="170"/>
      <c r="M202" s="175"/>
      <c r="N202" s="176"/>
      <c r="O202" s="176"/>
      <c r="P202" s="176"/>
      <c r="Q202" s="176"/>
      <c r="R202" s="176"/>
      <c r="S202" s="176"/>
      <c r="T202" s="177"/>
      <c r="AT202" s="171" t="s">
        <v>171</v>
      </c>
      <c r="AU202" s="171" t="s">
        <v>82</v>
      </c>
      <c r="AV202" s="13" t="s">
        <v>82</v>
      </c>
      <c r="AW202" s="13" t="s">
        <v>33</v>
      </c>
      <c r="AX202" s="13" t="s">
        <v>72</v>
      </c>
      <c r="AY202" s="171" t="s">
        <v>116</v>
      </c>
    </row>
    <row r="203" spans="2:51" s="13" customFormat="1" ht="10.199999999999999" x14ac:dyDescent="0.2">
      <c r="B203" s="170"/>
      <c r="D203" s="166" t="s">
        <v>171</v>
      </c>
      <c r="E203" s="171" t="s">
        <v>3</v>
      </c>
      <c r="F203" s="172" t="s">
        <v>321</v>
      </c>
      <c r="H203" s="173">
        <v>46.97</v>
      </c>
      <c r="I203" s="174"/>
      <c r="L203" s="170"/>
      <c r="M203" s="175"/>
      <c r="N203" s="176"/>
      <c r="O203" s="176"/>
      <c r="P203" s="176"/>
      <c r="Q203" s="176"/>
      <c r="R203" s="176"/>
      <c r="S203" s="176"/>
      <c r="T203" s="177"/>
      <c r="AT203" s="171" t="s">
        <v>171</v>
      </c>
      <c r="AU203" s="171" t="s">
        <v>82</v>
      </c>
      <c r="AV203" s="13" t="s">
        <v>82</v>
      </c>
      <c r="AW203" s="13" t="s">
        <v>33</v>
      </c>
      <c r="AX203" s="13" t="s">
        <v>72</v>
      </c>
      <c r="AY203" s="171" t="s">
        <v>116</v>
      </c>
    </row>
    <row r="204" spans="2:51" s="13" customFormat="1" ht="10.199999999999999" x14ac:dyDescent="0.2">
      <c r="B204" s="170"/>
      <c r="D204" s="166" t="s">
        <v>171</v>
      </c>
      <c r="E204" s="171" t="s">
        <v>3</v>
      </c>
      <c r="F204" s="172" t="s">
        <v>322</v>
      </c>
      <c r="H204" s="173">
        <v>163.95</v>
      </c>
      <c r="I204" s="174"/>
      <c r="L204" s="170"/>
      <c r="M204" s="175"/>
      <c r="N204" s="176"/>
      <c r="O204" s="176"/>
      <c r="P204" s="176"/>
      <c r="Q204" s="176"/>
      <c r="R204" s="176"/>
      <c r="S204" s="176"/>
      <c r="T204" s="177"/>
      <c r="AT204" s="171" t="s">
        <v>171</v>
      </c>
      <c r="AU204" s="171" t="s">
        <v>82</v>
      </c>
      <c r="AV204" s="13" t="s">
        <v>82</v>
      </c>
      <c r="AW204" s="13" t="s">
        <v>33</v>
      </c>
      <c r="AX204" s="13" t="s">
        <v>72</v>
      </c>
      <c r="AY204" s="171" t="s">
        <v>116</v>
      </c>
    </row>
    <row r="205" spans="2:51" s="15" customFormat="1" ht="10.199999999999999" x14ac:dyDescent="0.2">
      <c r="B205" s="186"/>
      <c r="D205" s="166" t="s">
        <v>171</v>
      </c>
      <c r="E205" s="187" t="s">
        <v>3</v>
      </c>
      <c r="F205" s="188" t="s">
        <v>223</v>
      </c>
      <c r="H205" s="187" t="s">
        <v>3</v>
      </c>
      <c r="I205" s="189"/>
      <c r="L205" s="186"/>
      <c r="M205" s="190"/>
      <c r="N205" s="191"/>
      <c r="O205" s="191"/>
      <c r="P205" s="191"/>
      <c r="Q205" s="191"/>
      <c r="R205" s="191"/>
      <c r="S205" s="191"/>
      <c r="T205" s="192"/>
      <c r="AT205" s="187" t="s">
        <v>171</v>
      </c>
      <c r="AU205" s="187" t="s">
        <v>82</v>
      </c>
      <c r="AV205" s="15" t="s">
        <v>80</v>
      </c>
      <c r="AW205" s="15" t="s">
        <v>33</v>
      </c>
      <c r="AX205" s="15" t="s">
        <v>72</v>
      </c>
      <c r="AY205" s="187" t="s">
        <v>116</v>
      </c>
    </row>
    <row r="206" spans="2:51" s="13" customFormat="1" ht="10.199999999999999" x14ac:dyDescent="0.2">
      <c r="B206" s="170"/>
      <c r="D206" s="166" t="s">
        <v>171</v>
      </c>
      <c r="E206" s="171" t="s">
        <v>3</v>
      </c>
      <c r="F206" s="172" t="s">
        <v>323</v>
      </c>
      <c r="H206" s="173">
        <v>131.72999999999999</v>
      </c>
      <c r="I206" s="174"/>
      <c r="L206" s="170"/>
      <c r="M206" s="175"/>
      <c r="N206" s="176"/>
      <c r="O206" s="176"/>
      <c r="P206" s="176"/>
      <c r="Q206" s="176"/>
      <c r="R206" s="176"/>
      <c r="S206" s="176"/>
      <c r="T206" s="177"/>
      <c r="AT206" s="171" t="s">
        <v>171</v>
      </c>
      <c r="AU206" s="171" t="s">
        <v>82</v>
      </c>
      <c r="AV206" s="13" t="s">
        <v>82</v>
      </c>
      <c r="AW206" s="13" t="s">
        <v>33</v>
      </c>
      <c r="AX206" s="13" t="s">
        <v>72</v>
      </c>
      <c r="AY206" s="171" t="s">
        <v>116</v>
      </c>
    </row>
    <row r="207" spans="2:51" s="13" customFormat="1" ht="10.199999999999999" x14ac:dyDescent="0.2">
      <c r="B207" s="170"/>
      <c r="D207" s="166" t="s">
        <v>171</v>
      </c>
      <c r="E207" s="171" t="s">
        <v>3</v>
      </c>
      <c r="F207" s="172" t="s">
        <v>324</v>
      </c>
      <c r="H207" s="173">
        <v>80.91</v>
      </c>
      <c r="I207" s="174"/>
      <c r="L207" s="170"/>
      <c r="M207" s="175"/>
      <c r="N207" s="176"/>
      <c r="O207" s="176"/>
      <c r="P207" s="176"/>
      <c r="Q207" s="176"/>
      <c r="R207" s="176"/>
      <c r="S207" s="176"/>
      <c r="T207" s="177"/>
      <c r="AT207" s="171" t="s">
        <v>171</v>
      </c>
      <c r="AU207" s="171" t="s">
        <v>82</v>
      </c>
      <c r="AV207" s="13" t="s">
        <v>82</v>
      </c>
      <c r="AW207" s="13" t="s">
        <v>33</v>
      </c>
      <c r="AX207" s="13" t="s">
        <v>72</v>
      </c>
      <c r="AY207" s="171" t="s">
        <v>116</v>
      </c>
    </row>
    <row r="208" spans="2:51" s="13" customFormat="1" ht="10.199999999999999" x14ac:dyDescent="0.2">
      <c r="B208" s="170"/>
      <c r="D208" s="166" t="s">
        <v>171</v>
      </c>
      <c r="E208" s="171" t="s">
        <v>3</v>
      </c>
      <c r="F208" s="172" t="s">
        <v>325</v>
      </c>
      <c r="H208" s="173">
        <v>31.4</v>
      </c>
      <c r="I208" s="174"/>
      <c r="L208" s="170"/>
      <c r="M208" s="175"/>
      <c r="N208" s="176"/>
      <c r="O208" s="176"/>
      <c r="P208" s="176"/>
      <c r="Q208" s="176"/>
      <c r="R208" s="176"/>
      <c r="S208" s="176"/>
      <c r="T208" s="177"/>
      <c r="AT208" s="171" t="s">
        <v>171</v>
      </c>
      <c r="AU208" s="171" t="s">
        <v>82</v>
      </c>
      <c r="AV208" s="13" t="s">
        <v>82</v>
      </c>
      <c r="AW208" s="13" t="s">
        <v>33</v>
      </c>
      <c r="AX208" s="13" t="s">
        <v>72</v>
      </c>
      <c r="AY208" s="171" t="s">
        <v>116</v>
      </c>
    </row>
    <row r="209" spans="1:65" s="13" customFormat="1" ht="10.199999999999999" x14ac:dyDescent="0.2">
      <c r="B209" s="170"/>
      <c r="D209" s="166" t="s">
        <v>171</v>
      </c>
      <c r="E209" s="171" t="s">
        <v>3</v>
      </c>
      <c r="F209" s="172" t="s">
        <v>326</v>
      </c>
      <c r="H209" s="173">
        <v>353.7</v>
      </c>
      <c r="I209" s="174"/>
      <c r="L209" s="170"/>
      <c r="M209" s="175"/>
      <c r="N209" s="176"/>
      <c r="O209" s="176"/>
      <c r="P209" s="176"/>
      <c r="Q209" s="176"/>
      <c r="R209" s="176"/>
      <c r="S209" s="176"/>
      <c r="T209" s="177"/>
      <c r="AT209" s="171" t="s">
        <v>171</v>
      </c>
      <c r="AU209" s="171" t="s">
        <v>82</v>
      </c>
      <c r="AV209" s="13" t="s">
        <v>82</v>
      </c>
      <c r="AW209" s="13" t="s">
        <v>33</v>
      </c>
      <c r="AX209" s="13" t="s">
        <v>72</v>
      </c>
      <c r="AY209" s="171" t="s">
        <v>116</v>
      </c>
    </row>
    <row r="210" spans="1:65" s="13" customFormat="1" ht="10.199999999999999" x14ac:dyDescent="0.2">
      <c r="B210" s="170"/>
      <c r="D210" s="166" t="s">
        <v>171</v>
      </c>
      <c r="E210" s="171" t="s">
        <v>3</v>
      </c>
      <c r="F210" s="172" t="s">
        <v>327</v>
      </c>
      <c r="H210" s="173">
        <v>46.97</v>
      </c>
      <c r="I210" s="174"/>
      <c r="L210" s="170"/>
      <c r="M210" s="175"/>
      <c r="N210" s="176"/>
      <c r="O210" s="176"/>
      <c r="P210" s="176"/>
      <c r="Q210" s="176"/>
      <c r="R210" s="176"/>
      <c r="S210" s="176"/>
      <c r="T210" s="177"/>
      <c r="AT210" s="171" t="s">
        <v>171</v>
      </c>
      <c r="AU210" s="171" t="s">
        <v>82</v>
      </c>
      <c r="AV210" s="13" t="s">
        <v>82</v>
      </c>
      <c r="AW210" s="13" t="s">
        <v>33</v>
      </c>
      <c r="AX210" s="13" t="s">
        <v>72</v>
      </c>
      <c r="AY210" s="171" t="s">
        <v>116</v>
      </c>
    </row>
    <row r="211" spans="1:65" s="13" customFormat="1" ht="10.199999999999999" x14ac:dyDescent="0.2">
      <c r="B211" s="170"/>
      <c r="D211" s="166" t="s">
        <v>171</v>
      </c>
      <c r="E211" s="171" t="s">
        <v>3</v>
      </c>
      <c r="F211" s="172" t="s">
        <v>328</v>
      </c>
      <c r="H211" s="173">
        <v>179.05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1" t="s">
        <v>171</v>
      </c>
      <c r="AU211" s="171" t="s">
        <v>82</v>
      </c>
      <c r="AV211" s="13" t="s">
        <v>82</v>
      </c>
      <c r="AW211" s="13" t="s">
        <v>33</v>
      </c>
      <c r="AX211" s="13" t="s">
        <v>72</v>
      </c>
      <c r="AY211" s="171" t="s">
        <v>116</v>
      </c>
    </row>
    <row r="212" spans="1:65" s="15" customFormat="1" ht="10.199999999999999" x14ac:dyDescent="0.2">
      <c r="B212" s="186"/>
      <c r="D212" s="166" t="s">
        <v>171</v>
      </c>
      <c r="E212" s="187" t="s">
        <v>3</v>
      </c>
      <c r="F212" s="188" t="s">
        <v>329</v>
      </c>
      <c r="H212" s="187" t="s">
        <v>3</v>
      </c>
      <c r="I212" s="189"/>
      <c r="L212" s="186"/>
      <c r="M212" s="190"/>
      <c r="N212" s="191"/>
      <c r="O212" s="191"/>
      <c r="P212" s="191"/>
      <c r="Q212" s="191"/>
      <c r="R212" s="191"/>
      <c r="S212" s="191"/>
      <c r="T212" s="192"/>
      <c r="AT212" s="187" t="s">
        <v>171</v>
      </c>
      <c r="AU212" s="187" t="s">
        <v>82</v>
      </c>
      <c r="AV212" s="15" t="s">
        <v>80</v>
      </c>
      <c r="AW212" s="15" t="s">
        <v>33</v>
      </c>
      <c r="AX212" s="15" t="s">
        <v>72</v>
      </c>
      <c r="AY212" s="187" t="s">
        <v>116</v>
      </c>
    </row>
    <row r="213" spans="1:65" s="13" customFormat="1" ht="10.199999999999999" x14ac:dyDescent="0.2">
      <c r="B213" s="170"/>
      <c r="D213" s="166" t="s">
        <v>171</v>
      </c>
      <c r="E213" s="171" t="s">
        <v>3</v>
      </c>
      <c r="F213" s="172" t="s">
        <v>330</v>
      </c>
      <c r="H213" s="173">
        <v>51.41</v>
      </c>
      <c r="I213" s="174"/>
      <c r="L213" s="170"/>
      <c r="M213" s="175"/>
      <c r="N213" s="176"/>
      <c r="O213" s="176"/>
      <c r="P213" s="176"/>
      <c r="Q213" s="176"/>
      <c r="R213" s="176"/>
      <c r="S213" s="176"/>
      <c r="T213" s="177"/>
      <c r="AT213" s="171" t="s">
        <v>171</v>
      </c>
      <c r="AU213" s="171" t="s">
        <v>82</v>
      </c>
      <c r="AV213" s="13" t="s">
        <v>82</v>
      </c>
      <c r="AW213" s="13" t="s">
        <v>33</v>
      </c>
      <c r="AX213" s="13" t="s">
        <v>72</v>
      </c>
      <c r="AY213" s="171" t="s">
        <v>116</v>
      </c>
    </row>
    <row r="214" spans="1:65" s="13" customFormat="1" ht="10.199999999999999" x14ac:dyDescent="0.2">
      <c r="B214" s="170"/>
      <c r="D214" s="166" t="s">
        <v>171</v>
      </c>
      <c r="E214" s="171" t="s">
        <v>3</v>
      </c>
      <c r="F214" s="172" t="s">
        <v>331</v>
      </c>
      <c r="H214" s="173">
        <v>24.47</v>
      </c>
      <c r="I214" s="174"/>
      <c r="L214" s="170"/>
      <c r="M214" s="175"/>
      <c r="N214" s="176"/>
      <c r="O214" s="176"/>
      <c r="P214" s="176"/>
      <c r="Q214" s="176"/>
      <c r="R214" s="176"/>
      <c r="S214" s="176"/>
      <c r="T214" s="177"/>
      <c r="AT214" s="171" t="s">
        <v>171</v>
      </c>
      <c r="AU214" s="171" t="s">
        <v>82</v>
      </c>
      <c r="AV214" s="13" t="s">
        <v>82</v>
      </c>
      <c r="AW214" s="13" t="s">
        <v>33</v>
      </c>
      <c r="AX214" s="13" t="s">
        <v>72</v>
      </c>
      <c r="AY214" s="171" t="s">
        <v>116</v>
      </c>
    </row>
    <row r="215" spans="1:65" s="13" customFormat="1" ht="10.199999999999999" x14ac:dyDescent="0.2">
      <c r="B215" s="170"/>
      <c r="D215" s="166" t="s">
        <v>171</v>
      </c>
      <c r="E215" s="171" t="s">
        <v>3</v>
      </c>
      <c r="F215" s="172" t="s">
        <v>332</v>
      </c>
      <c r="H215" s="173">
        <v>135.49</v>
      </c>
      <c r="I215" s="174"/>
      <c r="L215" s="170"/>
      <c r="M215" s="175"/>
      <c r="N215" s="176"/>
      <c r="O215" s="176"/>
      <c r="P215" s="176"/>
      <c r="Q215" s="176"/>
      <c r="R215" s="176"/>
      <c r="S215" s="176"/>
      <c r="T215" s="177"/>
      <c r="AT215" s="171" t="s">
        <v>171</v>
      </c>
      <c r="AU215" s="171" t="s">
        <v>82</v>
      </c>
      <c r="AV215" s="13" t="s">
        <v>82</v>
      </c>
      <c r="AW215" s="13" t="s">
        <v>33</v>
      </c>
      <c r="AX215" s="13" t="s">
        <v>72</v>
      </c>
      <c r="AY215" s="171" t="s">
        <v>116</v>
      </c>
    </row>
    <row r="216" spans="1:65" s="13" customFormat="1" ht="10.199999999999999" x14ac:dyDescent="0.2">
      <c r="B216" s="170"/>
      <c r="D216" s="166" t="s">
        <v>171</v>
      </c>
      <c r="E216" s="171" t="s">
        <v>3</v>
      </c>
      <c r="F216" s="172" t="s">
        <v>333</v>
      </c>
      <c r="H216" s="173">
        <v>19.88</v>
      </c>
      <c r="I216" s="174"/>
      <c r="L216" s="170"/>
      <c r="M216" s="175"/>
      <c r="N216" s="176"/>
      <c r="O216" s="176"/>
      <c r="P216" s="176"/>
      <c r="Q216" s="176"/>
      <c r="R216" s="176"/>
      <c r="S216" s="176"/>
      <c r="T216" s="177"/>
      <c r="AT216" s="171" t="s">
        <v>171</v>
      </c>
      <c r="AU216" s="171" t="s">
        <v>82</v>
      </c>
      <c r="AV216" s="13" t="s">
        <v>82</v>
      </c>
      <c r="AW216" s="13" t="s">
        <v>33</v>
      </c>
      <c r="AX216" s="13" t="s">
        <v>72</v>
      </c>
      <c r="AY216" s="171" t="s">
        <v>116</v>
      </c>
    </row>
    <row r="217" spans="1:65" s="13" customFormat="1" ht="10.199999999999999" x14ac:dyDescent="0.2">
      <c r="B217" s="170"/>
      <c r="D217" s="166" t="s">
        <v>171</v>
      </c>
      <c r="E217" s="171" t="s">
        <v>3</v>
      </c>
      <c r="F217" s="172" t="s">
        <v>334</v>
      </c>
      <c r="H217" s="173">
        <v>80.22</v>
      </c>
      <c r="I217" s="174"/>
      <c r="L217" s="170"/>
      <c r="M217" s="175"/>
      <c r="N217" s="176"/>
      <c r="O217" s="176"/>
      <c r="P217" s="176"/>
      <c r="Q217" s="176"/>
      <c r="R217" s="176"/>
      <c r="S217" s="176"/>
      <c r="T217" s="177"/>
      <c r="AT217" s="171" t="s">
        <v>171</v>
      </c>
      <c r="AU217" s="171" t="s">
        <v>82</v>
      </c>
      <c r="AV217" s="13" t="s">
        <v>82</v>
      </c>
      <c r="AW217" s="13" t="s">
        <v>33</v>
      </c>
      <c r="AX217" s="13" t="s">
        <v>72</v>
      </c>
      <c r="AY217" s="171" t="s">
        <v>116</v>
      </c>
    </row>
    <row r="218" spans="1:65" s="14" customFormat="1" ht="10.199999999999999" x14ac:dyDescent="0.2">
      <c r="B218" s="178"/>
      <c r="D218" s="166" t="s">
        <v>171</v>
      </c>
      <c r="E218" s="179" t="s">
        <v>3</v>
      </c>
      <c r="F218" s="180" t="s">
        <v>181</v>
      </c>
      <c r="H218" s="181">
        <v>3963.32</v>
      </c>
      <c r="I218" s="182"/>
      <c r="L218" s="178"/>
      <c r="M218" s="193"/>
      <c r="N218" s="194"/>
      <c r="O218" s="194"/>
      <c r="P218" s="194"/>
      <c r="Q218" s="194"/>
      <c r="R218" s="194"/>
      <c r="S218" s="194"/>
      <c r="T218" s="195"/>
      <c r="AT218" s="179" t="s">
        <v>171</v>
      </c>
      <c r="AU218" s="179" t="s">
        <v>82</v>
      </c>
      <c r="AV218" s="14" t="s">
        <v>133</v>
      </c>
      <c r="AW218" s="14" t="s">
        <v>33</v>
      </c>
      <c r="AX218" s="14" t="s">
        <v>80</v>
      </c>
      <c r="AY218" s="179" t="s">
        <v>116</v>
      </c>
    </row>
    <row r="219" spans="1:65" s="2" customFormat="1" ht="16.5" customHeight="1" x14ac:dyDescent="0.2">
      <c r="A219" s="33"/>
      <c r="B219" s="152"/>
      <c r="C219" s="153" t="s">
        <v>9</v>
      </c>
      <c r="D219" s="153" t="s">
        <v>119</v>
      </c>
      <c r="E219" s="154" t="s">
        <v>335</v>
      </c>
      <c r="F219" s="155" t="s">
        <v>336</v>
      </c>
      <c r="G219" s="156" t="s">
        <v>198</v>
      </c>
      <c r="H219" s="157">
        <v>467.57</v>
      </c>
      <c r="I219" s="158"/>
      <c r="J219" s="159">
        <f>ROUND(I219*H219,2)</f>
        <v>0</v>
      </c>
      <c r="K219" s="155" t="s">
        <v>3</v>
      </c>
      <c r="L219" s="34"/>
      <c r="M219" s="160" t="s">
        <v>3</v>
      </c>
      <c r="N219" s="161" t="s">
        <v>43</v>
      </c>
      <c r="O219" s="54"/>
      <c r="P219" s="162">
        <f>O219*H219</f>
        <v>0</v>
      </c>
      <c r="Q219" s="162">
        <v>0</v>
      </c>
      <c r="R219" s="162">
        <f>Q219*H219</f>
        <v>0</v>
      </c>
      <c r="S219" s="162">
        <v>7.0000000000000007E-2</v>
      </c>
      <c r="T219" s="163">
        <f>S219*H219</f>
        <v>32.729900000000001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133</v>
      </c>
      <c r="AT219" s="164" t="s">
        <v>119</v>
      </c>
      <c r="AU219" s="164" t="s">
        <v>82</v>
      </c>
      <c r="AY219" s="18" t="s">
        <v>116</v>
      </c>
      <c r="BE219" s="165">
        <f>IF(N219="základní",J219,0)</f>
        <v>0</v>
      </c>
      <c r="BF219" s="165">
        <f>IF(N219="snížená",J219,0)</f>
        <v>0</v>
      </c>
      <c r="BG219" s="165">
        <f>IF(N219="zákl. přenesená",J219,0)</f>
        <v>0</v>
      </c>
      <c r="BH219" s="165">
        <f>IF(N219="sníž. přenesená",J219,0)</f>
        <v>0</v>
      </c>
      <c r="BI219" s="165">
        <f>IF(N219="nulová",J219,0)</f>
        <v>0</v>
      </c>
      <c r="BJ219" s="18" t="s">
        <v>80</v>
      </c>
      <c r="BK219" s="165">
        <f>ROUND(I219*H219,2)</f>
        <v>0</v>
      </c>
      <c r="BL219" s="18" t="s">
        <v>133</v>
      </c>
      <c r="BM219" s="164" t="s">
        <v>337</v>
      </c>
    </row>
    <row r="220" spans="1:65" s="2" customFormat="1" ht="10.199999999999999" x14ac:dyDescent="0.2">
      <c r="A220" s="33"/>
      <c r="B220" s="34"/>
      <c r="C220" s="33"/>
      <c r="D220" s="166" t="s">
        <v>125</v>
      </c>
      <c r="E220" s="33"/>
      <c r="F220" s="167" t="s">
        <v>336</v>
      </c>
      <c r="G220" s="33"/>
      <c r="H220" s="33"/>
      <c r="I220" s="92"/>
      <c r="J220" s="33"/>
      <c r="K220" s="33"/>
      <c r="L220" s="34"/>
      <c r="M220" s="168"/>
      <c r="N220" s="169"/>
      <c r="O220" s="54"/>
      <c r="P220" s="54"/>
      <c r="Q220" s="54"/>
      <c r="R220" s="54"/>
      <c r="S220" s="54"/>
      <c r="T220" s="55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8" t="s">
        <v>125</v>
      </c>
      <c r="AU220" s="18" t="s">
        <v>82</v>
      </c>
    </row>
    <row r="221" spans="1:65" s="15" customFormat="1" ht="10.199999999999999" x14ac:dyDescent="0.2">
      <c r="B221" s="186"/>
      <c r="D221" s="166" t="s">
        <v>171</v>
      </c>
      <c r="E221" s="187" t="s">
        <v>3</v>
      </c>
      <c r="F221" s="188" t="s">
        <v>219</v>
      </c>
      <c r="H221" s="187" t="s">
        <v>3</v>
      </c>
      <c r="I221" s="189"/>
      <c r="L221" s="186"/>
      <c r="M221" s="190"/>
      <c r="N221" s="191"/>
      <c r="O221" s="191"/>
      <c r="P221" s="191"/>
      <c r="Q221" s="191"/>
      <c r="R221" s="191"/>
      <c r="S221" s="191"/>
      <c r="T221" s="192"/>
      <c r="AT221" s="187" t="s">
        <v>171</v>
      </c>
      <c r="AU221" s="187" t="s">
        <v>82</v>
      </c>
      <c r="AV221" s="15" t="s">
        <v>80</v>
      </c>
      <c r="AW221" s="15" t="s">
        <v>33</v>
      </c>
      <c r="AX221" s="15" t="s">
        <v>72</v>
      </c>
      <c r="AY221" s="187" t="s">
        <v>116</v>
      </c>
    </row>
    <row r="222" spans="1:65" s="13" customFormat="1" ht="10.199999999999999" x14ac:dyDescent="0.2">
      <c r="B222" s="170"/>
      <c r="D222" s="166" t="s">
        <v>171</v>
      </c>
      <c r="E222" s="171" t="s">
        <v>3</v>
      </c>
      <c r="F222" s="172" t="s">
        <v>338</v>
      </c>
      <c r="H222" s="173">
        <v>77.599999999999994</v>
      </c>
      <c r="I222" s="174"/>
      <c r="L222" s="170"/>
      <c r="M222" s="175"/>
      <c r="N222" s="176"/>
      <c r="O222" s="176"/>
      <c r="P222" s="176"/>
      <c r="Q222" s="176"/>
      <c r="R222" s="176"/>
      <c r="S222" s="176"/>
      <c r="T222" s="177"/>
      <c r="AT222" s="171" t="s">
        <v>171</v>
      </c>
      <c r="AU222" s="171" t="s">
        <v>82</v>
      </c>
      <c r="AV222" s="13" t="s">
        <v>82</v>
      </c>
      <c r="AW222" s="13" t="s">
        <v>33</v>
      </c>
      <c r="AX222" s="13" t="s">
        <v>72</v>
      </c>
      <c r="AY222" s="171" t="s">
        <v>116</v>
      </c>
    </row>
    <row r="223" spans="1:65" s="13" customFormat="1" ht="10.199999999999999" x14ac:dyDescent="0.2">
      <c r="B223" s="170"/>
      <c r="D223" s="166" t="s">
        <v>171</v>
      </c>
      <c r="E223" s="171" t="s">
        <v>3</v>
      </c>
      <c r="F223" s="172" t="s">
        <v>339</v>
      </c>
      <c r="H223" s="173">
        <v>145.72999999999999</v>
      </c>
      <c r="I223" s="174"/>
      <c r="L223" s="170"/>
      <c r="M223" s="175"/>
      <c r="N223" s="176"/>
      <c r="O223" s="176"/>
      <c r="P223" s="176"/>
      <c r="Q223" s="176"/>
      <c r="R223" s="176"/>
      <c r="S223" s="176"/>
      <c r="T223" s="177"/>
      <c r="AT223" s="171" t="s">
        <v>171</v>
      </c>
      <c r="AU223" s="171" t="s">
        <v>82</v>
      </c>
      <c r="AV223" s="13" t="s">
        <v>82</v>
      </c>
      <c r="AW223" s="13" t="s">
        <v>33</v>
      </c>
      <c r="AX223" s="13" t="s">
        <v>72</v>
      </c>
      <c r="AY223" s="171" t="s">
        <v>116</v>
      </c>
    </row>
    <row r="224" spans="1:65" s="15" customFormat="1" ht="10.199999999999999" x14ac:dyDescent="0.2">
      <c r="B224" s="186"/>
      <c r="D224" s="166" t="s">
        <v>171</v>
      </c>
      <c r="E224" s="187" t="s">
        <v>3</v>
      </c>
      <c r="F224" s="188" t="s">
        <v>221</v>
      </c>
      <c r="H224" s="187" t="s">
        <v>3</v>
      </c>
      <c r="I224" s="189"/>
      <c r="L224" s="186"/>
      <c r="M224" s="190"/>
      <c r="N224" s="191"/>
      <c r="O224" s="191"/>
      <c r="P224" s="191"/>
      <c r="Q224" s="191"/>
      <c r="R224" s="191"/>
      <c r="S224" s="191"/>
      <c r="T224" s="192"/>
      <c r="AT224" s="187" t="s">
        <v>171</v>
      </c>
      <c r="AU224" s="187" t="s">
        <v>82</v>
      </c>
      <c r="AV224" s="15" t="s">
        <v>80</v>
      </c>
      <c r="AW224" s="15" t="s">
        <v>33</v>
      </c>
      <c r="AX224" s="15" t="s">
        <v>72</v>
      </c>
      <c r="AY224" s="187" t="s">
        <v>116</v>
      </c>
    </row>
    <row r="225" spans="1:65" s="13" customFormat="1" ht="10.199999999999999" x14ac:dyDescent="0.2">
      <c r="B225" s="170"/>
      <c r="D225" s="166" t="s">
        <v>171</v>
      </c>
      <c r="E225" s="171" t="s">
        <v>3</v>
      </c>
      <c r="F225" s="172" t="s">
        <v>340</v>
      </c>
      <c r="H225" s="173">
        <v>77.599999999999994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1" t="s">
        <v>171</v>
      </c>
      <c r="AU225" s="171" t="s">
        <v>82</v>
      </c>
      <c r="AV225" s="13" t="s">
        <v>82</v>
      </c>
      <c r="AW225" s="13" t="s">
        <v>33</v>
      </c>
      <c r="AX225" s="13" t="s">
        <v>72</v>
      </c>
      <c r="AY225" s="171" t="s">
        <v>116</v>
      </c>
    </row>
    <row r="226" spans="1:65" s="13" customFormat="1" ht="10.199999999999999" x14ac:dyDescent="0.2">
      <c r="B226" s="170"/>
      <c r="D226" s="166" t="s">
        <v>171</v>
      </c>
      <c r="E226" s="171" t="s">
        <v>3</v>
      </c>
      <c r="F226" s="172" t="s">
        <v>341</v>
      </c>
      <c r="H226" s="173">
        <v>145.72999999999999</v>
      </c>
      <c r="I226" s="174"/>
      <c r="L226" s="170"/>
      <c r="M226" s="175"/>
      <c r="N226" s="176"/>
      <c r="O226" s="176"/>
      <c r="P226" s="176"/>
      <c r="Q226" s="176"/>
      <c r="R226" s="176"/>
      <c r="S226" s="176"/>
      <c r="T226" s="177"/>
      <c r="AT226" s="171" t="s">
        <v>171</v>
      </c>
      <c r="AU226" s="171" t="s">
        <v>82</v>
      </c>
      <c r="AV226" s="13" t="s">
        <v>82</v>
      </c>
      <c r="AW226" s="13" t="s">
        <v>33</v>
      </c>
      <c r="AX226" s="13" t="s">
        <v>72</v>
      </c>
      <c r="AY226" s="171" t="s">
        <v>116</v>
      </c>
    </row>
    <row r="227" spans="1:65" s="15" customFormat="1" ht="10.199999999999999" x14ac:dyDescent="0.2">
      <c r="B227" s="186"/>
      <c r="D227" s="166" t="s">
        <v>171</v>
      </c>
      <c r="E227" s="187" t="s">
        <v>3</v>
      </c>
      <c r="F227" s="188" t="s">
        <v>223</v>
      </c>
      <c r="H227" s="187" t="s">
        <v>3</v>
      </c>
      <c r="I227" s="189"/>
      <c r="L227" s="186"/>
      <c r="M227" s="190"/>
      <c r="N227" s="191"/>
      <c r="O227" s="191"/>
      <c r="P227" s="191"/>
      <c r="Q227" s="191"/>
      <c r="R227" s="191"/>
      <c r="S227" s="191"/>
      <c r="T227" s="192"/>
      <c r="AT227" s="187" t="s">
        <v>171</v>
      </c>
      <c r="AU227" s="187" t="s">
        <v>82</v>
      </c>
      <c r="AV227" s="15" t="s">
        <v>80</v>
      </c>
      <c r="AW227" s="15" t="s">
        <v>33</v>
      </c>
      <c r="AX227" s="15" t="s">
        <v>72</v>
      </c>
      <c r="AY227" s="187" t="s">
        <v>116</v>
      </c>
    </row>
    <row r="228" spans="1:65" s="13" customFormat="1" ht="10.199999999999999" x14ac:dyDescent="0.2">
      <c r="B228" s="170"/>
      <c r="D228" s="166" t="s">
        <v>171</v>
      </c>
      <c r="E228" s="171" t="s">
        <v>3</v>
      </c>
      <c r="F228" s="172" t="s">
        <v>342</v>
      </c>
      <c r="H228" s="173">
        <v>20.91</v>
      </c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1" t="s">
        <v>171</v>
      </c>
      <c r="AU228" s="171" t="s">
        <v>82</v>
      </c>
      <c r="AV228" s="13" t="s">
        <v>82</v>
      </c>
      <c r="AW228" s="13" t="s">
        <v>33</v>
      </c>
      <c r="AX228" s="13" t="s">
        <v>72</v>
      </c>
      <c r="AY228" s="171" t="s">
        <v>116</v>
      </c>
    </row>
    <row r="229" spans="1:65" s="14" customFormat="1" ht="10.199999999999999" x14ac:dyDescent="0.2">
      <c r="B229" s="178"/>
      <c r="D229" s="166" t="s">
        <v>171</v>
      </c>
      <c r="E229" s="179" t="s">
        <v>3</v>
      </c>
      <c r="F229" s="180" t="s">
        <v>181</v>
      </c>
      <c r="H229" s="181">
        <v>467.57</v>
      </c>
      <c r="I229" s="182"/>
      <c r="L229" s="178"/>
      <c r="M229" s="193"/>
      <c r="N229" s="194"/>
      <c r="O229" s="194"/>
      <c r="P229" s="194"/>
      <c r="Q229" s="194"/>
      <c r="R229" s="194"/>
      <c r="S229" s="194"/>
      <c r="T229" s="195"/>
      <c r="AT229" s="179" t="s">
        <v>171</v>
      </c>
      <c r="AU229" s="179" t="s">
        <v>82</v>
      </c>
      <c r="AV229" s="14" t="s">
        <v>133</v>
      </c>
      <c r="AW229" s="14" t="s">
        <v>33</v>
      </c>
      <c r="AX229" s="14" t="s">
        <v>80</v>
      </c>
      <c r="AY229" s="179" t="s">
        <v>116</v>
      </c>
    </row>
    <row r="230" spans="1:65" s="2" customFormat="1" ht="16.5" customHeight="1" x14ac:dyDescent="0.2">
      <c r="A230" s="33"/>
      <c r="B230" s="152"/>
      <c r="C230" s="153" t="s">
        <v>343</v>
      </c>
      <c r="D230" s="153" t="s">
        <v>119</v>
      </c>
      <c r="E230" s="154" t="s">
        <v>344</v>
      </c>
      <c r="F230" s="155" t="s">
        <v>345</v>
      </c>
      <c r="G230" s="156" t="s">
        <v>198</v>
      </c>
      <c r="H230" s="157">
        <v>421.72</v>
      </c>
      <c r="I230" s="158"/>
      <c r="J230" s="159">
        <f>ROUND(I230*H230,2)</f>
        <v>0</v>
      </c>
      <c r="K230" s="155" t="s">
        <v>199</v>
      </c>
      <c r="L230" s="34"/>
      <c r="M230" s="160" t="s">
        <v>3</v>
      </c>
      <c r="N230" s="161" t="s">
        <v>43</v>
      </c>
      <c r="O230" s="54"/>
      <c r="P230" s="162">
        <f>O230*H230</f>
        <v>0</v>
      </c>
      <c r="Q230" s="162">
        <v>0</v>
      </c>
      <c r="R230" s="162">
        <f>Q230*H230</f>
        <v>0</v>
      </c>
      <c r="S230" s="162">
        <v>7.0000000000000007E-2</v>
      </c>
      <c r="T230" s="163">
        <f>S230*H230</f>
        <v>29.520400000000006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4" t="s">
        <v>133</v>
      </c>
      <c r="AT230" s="164" t="s">
        <v>119</v>
      </c>
      <c r="AU230" s="164" t="s">
        <v>82</v>
      </c>
      <c r="AY230" s="18" t="s">
        <v>116</v>
      </c>
      <c r="BE230" s="165">
        <f>IF(N230="základní",J230,0)</f>
        <v>0</v>
      </c>
      <c r="BF230" s="165">
        <f>IF(N230="snížená",J230,0)</f>
        <v>0</v>
      </c>
      <c r="BG230" s="165">
        <f>IF(N230="zákl. přenesená",J230,0)</f>
        <v>0</v>
      </c>
      <c r="BH230" s="165">
        <f>IF(N230="sníž. přenesená",J230,0)</f>
        <v>0</v>
      </c>
      <c r="BI230" s="165">
        <f>IF(N230="nulová",J230,0)</f>
        <v>0</v>
      </c>
      <c r="BJ230" s="18" t="s">
        <v>80</v>
      </c>
      <c r="BK230" s="165">
        <f>ROUND(I230*H230,2)</f>
        <v>0</v>
      </c>
      <c r="BL230" s="18" t="s">
        <v>133</v>
      </c>
      <c r="BM230" s="164" t="s">
        <v>346</v>
      </c>
    </row>
    <row r="231" spans="1:65" s="2" customFormat="1" ht="10.199999999999999" x14ac:dyDescent="0.2">
      <c r="A231" s="33"/>
      <c r="B231" s="34"/>
      <c r="C231" s="33"/>
      <c r="D231" s="166" t="s">
        <v>125</v>
      </c>
      <c r="E231" s="33"/>
      <c r="F231" s="167" t="s">
        <v>347</v>
      </c>
      <c r="G231" s="33"/>
      <c r="H231" s="33"/>
      <c r="I231" s="92"/>
      <c r="J231" s="33"/>
      <c r="K231" s="33"/>
      <c r="L231" s="34"/>
      <c r="M231" s="168"/>
      <c r="N231" s="169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125</v>
      </c>
      <c r="AU231" s="18" t="s">
        <v>82</v>
      </c>
    </row>
    <row r="232" spans="1:65" s="15" customFormat="1" ht="10.199999999999999" x14ac:dyDescent="0.2">
      <c r="B232" s="186"/>
      <c r="D232" s="166" t="s">
        <v>171</v>
      </c>
      <c r="E232" s="187" t="s">
        <v>3</v>
      </c>
      <c r="F232" s="188" t="s">
        <v>215</v>
      </c>
      <c r="H232" s="187" t="s">
        <v>3</v>
      </c>
      <c r="I232" s="189"/>
      <c r="L232" s="186"/>
      <c r="M232" s="190"/>
      <c r="N232" s="191"/>
      <c r="O232" s="191"/>
      <c r="P232" s="191"/>
      <c r="Q232" s="191"/>
      <c r="R232" s="191"/>
      <c r="S232" s="191"/>
      <c r="T232" s="192"/>
      <c r="AT232" s="187" t="s">
        <v>171</v>
      </c>
      <c r="AU232" s="187" t="s">
        <v>82</v>
      </c>
      <c r="AV232" s="15" t="s">
        <v>80</v>
      </c>
      <c r="AW232" s="15" t="s">
        <v>33</v>
      </c>
      <c r="AX232" s="15" t="s">
        <v>72</v>
      </c>
      <c r="AY232" s="187" t="s">
        <v>116</v>
      </c>
    </row>
    <row r="233" spans="1:65" s="13" customFormat="1" ht="10.199999999999999" x14ac:dyDescent="0.2">
      <c r="B233" s="170"/>
      <c r="D233" s="166" t="s">
        <v>171</v>
      </c>
      <c r="E233" s="171" t="s">
        <v>3</v>
      </c>
      <c r="F233" s="172" t="s">
        <v>348</v>
      </c>
      <c r="H233" s="173">
        <v>30.99</v>
      </c>
      <c r="I233" s="174"/>
      <c r="L233" s="170"/>
      <c r="M233" s="175"/>
      <c r="N233" s="176"/>
      <c r="O233" s="176"/>
      <c r="P233" s="176"/>
      <c r="Q233" s="176"/>
      <c r="R233" s="176"/>
      <c r="S233" s="176"/>
      <c r="T233" s="177"/>
      <c r="AT233" s="171" t="s">
        <v>171</v>
      </c>
      <c r="AU233" s="171" t="s">
        <v>82</v>
      </c>
      <c r="AV233" s="13" t="s">
        <v>82</v>
      </c>
      <c r="AW233" s="13" t="s">
        <v>33</v>
      </c>
      <c r="AX233" s="13" t="s">
        <v>72</v>
      </c>
      <c r="AY233" s="171" t="s">
        <v>116</v>
      </c>
    </row>
    <row r="234" spans="1:65" s="13" customFormat="1" ht="10.199999999999999" x14ac:dyDescent="0.2">
      <c r="B234" s="170"/>
      <c r="D234" s="166" t="s">
        <v>171</v>
      </c>
      <c r="E234" s="171" t="s">
        <v>3</v>
      </c>
      <c r="F234" s="172" t="s">
        <v>349</v>
      </c>
      <c r="H234" s="173">
        <v>1.01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171</v>
      </c>
      <c r="AU234" s="171" t="s">
        <v>82</v>
      </c>
      <c r="AV234" s="13" t="s">
        <v>82</v>
      </c>
      <c r="AW234" s="13" t="s">
        <v>33</v>
      </c>
      <c r="AX234" s="13" t="s">
        <v>72</v>
      </c>
      <c r="AY234" s="171" t="s">
        <v>116</v>
      </c>
    </row>
    <row r="235" spans="1:65" s="15" customFormat="1" ht="10.199999999999999" x14ac:dyDescent="0.2">
      <c r="B235" s="186"/>
      <c r="D235" s="166" t="s">
        <v>171</v>
      </c>
      <c r="E235" s="187" t="s">
        <v>3</v>
      </c>
      <c r="F235" s="188" t="s">
        <v>217</v>
      </c>
      <c r="H235" s="187" t="s">
        <v>3</v>
      </c>
      <c r="I235" s="189"/>
      <c r="L235" s="186"/>
      <c r="M235" s="190"/>
      <c r="N235" s="191"/>
      <c r="O235" s="191"/>
      <c r="P235" s="191"/>
      <c r="Q235" s="191"/>
      <c r="R235" s="191"/>
      <c r="S235" s="191"/>
      <c r="T235" s="192"/>
      <c r="AT235" s="187" t="s">
        <v>171</v>
      </c>
      <c r="AU235" s="187" t="s">
        <v>82</v>
      </c>
      <c r="AV235" s="15" t="s">
        <v>80</v>
      </c>
      <c r="AW235" s="15" t="s">
        <v>33</v>
      </c>
      <c r="AX235" s="15" t="s">
        <v>72</v>
      </c>
      <c r="AY235" s="187" t="s">
        <v>116</v>
      </c>
    </row>
    <row r="236" spans="1:65" s="13" customFormat="1" ht="10.199999999999999" x14ac:dyDescent="0.2">
      <c r=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 s="174"/>
      <c r="L236" s="170"/>
      <c r="M236" s="175"/>
      <c r="N236" s="176"/>
      <c r="O236" s="176"/>
      <c r="P236" s="176"/>
      <c r="Q236" s="176"/>
      <c r="R236" s="176"/>
      <c r="S236" s="176"/>
      <c r="T236" s="177"/>
      <c r="AT236" s="171" t="s">
        <v>171</v>
      </c>
      <c r="AU236" s="171" t="s">
        <v>82</v>
      </c>
      <c r="AV236" s="13" t="s">
        <v>82</v>
      </c>
      <c r="AW236" s="13" t="s">
        <v>33</v>
      </c>
      <c r="AX236" s="13" t="s">
        <v>72</v>
      </c>
      <c r="AY236" s="171" t="s">
        <v>116</v>
      </c>
    </row>
    <row r="237" spans="1:65" s="13" customFormat="1" ht="10.199999999999999" x14ac:dyDescent="0.2">
      <c r="B237" s="170"/>
      <c r="D237" s="166" t="s">
        <v>171</v>
      </c>
      <c r="E237" s="171" t="s">
        <v>3</v>
      </c>
      <c r="F237" s="172" t="s">
        <v>351</v>
      </c>
      <c r="H237" s="173">
        <v>27.38</v>
      </c>
      <c r="I237" s="174"/>
      <c r="L237" s="170"/>
      <c r="M237" s="175"/>
      <c r="N237" s="176"/>
      <c r="O237" s="176"/>
      <c r="P237" s="176"/>
      <c r="Q237" s="176"/>
      <c r="R237" s="176"/>
      <c r="S237" s="176"/>
      <c r="T237" s="177"/>
      <c r="AT237" s="171" t="s">
        <v>171</v>
      </c>
      <c r="AU237" s="171" t="s">
        <v>82</v>
      </c>
      <c r="AV237" s="13" t="s">
        <v>82</v>
      </c>
      <c r="AW237" s="13" t="s">
        <v>33</v>
      </c>
      <c r="AX237" s="13" t="s">
        <v>72</v>
      </c>
      <c r="AY237" s="171" t="s">
        <v>116</v>
      </c>
    </row>
    <row r="238" spans="1:65" s="15" customFormat="1" ht="10.199999999999999" x14ac:dyDescent="0.2">
      <c r="B238" s="186"/>
      <c r="D238" s="166" t="s">
        <v>171</v>
      </c>
      <c r="E238" s="187" t="s">
        <v>3</v>
      </c>
      <c r="F238" s="188" t="s">
        <v>219</v>
      </c>
      <c r="H238" s="187" t="s">
        <v>3</v>
      </c>
      <c r="I238" s="189"/>
      <c r="L238" s="186"/>
      <c r="M238" s="190"/>
      <c r="N238" s="191"/>
      <c r="O238" s="191"/>
      <c r="P238" s="191"/>
      <c r="Q238" s="191"/>
      <c r="R238" s="191"/>
      <c r="S238" s="191"/>
      <c r="T238" s="192"/>
      <c r="AT238" s="187" t="s">
        <v>171</v>
      </c>
      <c r="AU238" s="187" t="s">
        <v>82</v>
      </c>
      <c r="AV238" s="15" t="s">
        <v>80</v>
      </c>
      <c r="AW238" s="15" t="s">
        <v>33</v>
      </c>
      <c r="AX238" s="15" t="s">
        <v>72</v>
      </c>
      <c r="AY238" s="187" t="s">
        <v>116</v>
      </c>
    </row>
    <row r="239" spans="1:65" s="13" customFormat="1" ht="10.199999999999999" x14ac:dyDescent="0.2">
      <c r="B239" s="170"/>
      <c r="D239" s="166" t="s">
        <v>171</v>
      </c>
      <c r="E239" s="171" t="s">
        <v>3</v>
      </c>
      <c r="F239" s="172" t="s">
        <v>352</v>
      </c>
      <c r="H239" s="173">
        <v>58.81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1" t="s">
        <v>171</v>
      </c>
      <c r="AU239" s="171" t="s">
        <v>82</v>
      </c>
      <c r="AV239" s="13" t="s">
        <v>82</v>
      </c>
      <c r="AW239" s="13" t="s">
        <v>33</v>
      </c>
      <c r="AX239" s="13" t="s">
        <v>72</v>
      </c>
      <c r="AY239" s="171" t="s">
        <v>116</v>
      </c>
    </row>
    <row r="240" spans="1:65" s="13" customFormat="1" ht="10.199999999999999" x14ac:dyDescent="0.2">
      <c r="B240" s="170"/>
      <c r="D240" s="166" t="s">
        <v>171</v>
      </c>
      <c r="E240" s="171" t="s">
        <v>3</v>
      </c>
      <c r="F240" s="172" t="s">
        <v>353</v>
      </c>
      <c r="H240" s="173">
        <v>27.06</v>
      </c>
      <c r="I240" s="174"/>
      <c r="L240" s="170"/>
      <c r="M240" s="175"/>
      <c r="N240" s="176"/>
      <c r="O240" s="176"/>
      <c r="P240" s="176"/>
      <c r="Q240" s="176"/>
      <c r="R240" s="176"/>
      <c r="S240" s="176"/>
      <c r="T240" s="177"/>
      <c r="AT240" s="171" t="s">
        <v>171</v>
      </c>
      <c r="AU240" s="171" t="s">
        <v>82</v>
      </c>
      <c r="AV240" s="13" t="s">
        <v>82</v>
      </c>
      <c r="AW240" s="13" t="s">
        <v>33</v>
      </c>
      <c r="AX240" s="13" t="s">
        <v>72</v>
      </c>
      <c r="AY240" s="171" t="s">
        <v>116</v>
      </c>
    </row>
    <row r="241" spans="1:65" s="15" customFormat="1" ht="10.199999999999999" x14ac:dyDescent="0.2">
      <c r="B241" s="186"/>
      <c r="D241" s="166" t="s">
        <v>171</v>
      </c>
      <c r="E241" s="187" t="s">
        <v>3</v>
      </c>
      <c r="F241" s="188" t="s">
        <v>221</v>
      </c>
      <c r="H241" s="187" t="s">
        <v>3</v>
      </c>
      <c r="I241" s="189"/>
      <c r="L241" s="186"/>
      <c r="M241" s="190"/>
      <c r="N241" s="191"/>
      <c r="O241" s="191"/>
      <c r="P241" s="191"/>
      <c r="Q241" s="191"/>
      <c r="R241" s="191"/>
      <c r="S241" s="191"/>
      <c r="T241" s="192"/>
      <c r="AT241" s="187" t="s">
        <v>171</v>
      </c>
      <c r="AU241" s="187" t="s">
        <v>82</v>
      </c>
      <c r="AV241" s="15" t="s">
        <v>80</v>
      </c>
      <c r="AW241" s="15" t="s">
        <v>33</v>
      </c>
      <c r="AX241" s="15" t="s">
        <v>72</v>
      </c>
      <c r="AY241" s="187" t="s">
        <v>116</v>
      </c>
    </row>
    <row r="242" spans="1:65" s="13" customFormat="1" ht="10.199999999999999" x14ac:dyDescent="0.2">
      <c r="B242" s="170"/>
      <c r="D242" s="166" t="s">
        <v>171</v>
      </c>
      <c r="E242" s="171" t="s">
        <v>3</v>
      </c>
      <c r="F242" s="172" t="s">
        <v>354</v>
      </c>
      <c r="H242" s="173">
        <v>58.8</v>
      </c>
      <c r="I242" s="174"/>
      <c r="L242" s="170"/>
      <c r="M242" s="175"/>
      <c r="N242" s="176"/>
      <c r="O242" s="176"/>
      <c r="P242" s="176"/>
      <c r="Q242" s="176"/>
      <c r="R242" s="176"/>
      <c r="S242" s="176"/>
      <c r="T242" s="177"/>
      <c r="AT242" s="171" t="s">
        <v>171</v>
      </c>
      <c r="AU242" s="171" t="s">
        <v>82</v>
      </c>
      <c r="AV242" s="13" t="s">
        <v>82</v>
      </c>
      <c r="AW242" s="13" t="s">
        <v>33</v>
      </c>
      <c r="AX242" s="13" t="s">
        <v>72</v>
      </c>
      <c r="AY242" s="171" t="s">
        <v>116</v>
      </c>
    </row>
    <row r="243" spans="1:65" s="13" customFormat="1" ht="10.199999999999999" x14ac:dyDescent="0.2">
      <c r="B243" s="170"/>
      <c r="D243" s="166" t="s">
        <v>171</v>
      </c>
      <c r="E243" s="171" t="s">
        <v>3</v>
      </c>
      <c r="F243" s="172" t="s">
        <v>355</v>
      </c>
      <c r="H243" s="173">
        <v>27.06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1" t="s">
        <v>171</v>
      </c>
      <c r="AU243" s="171" t="s">
        <v>82</v>
      </c>
      <c r="AV243" s="13" t="s">
        <v>82</v>
      </c>
      <c r="AW243" s="13" t="s">
        <v>33</v>
      </c>
      <c r="AX243" s="13" t="s">
        <v>72</v>
      </c>
      <c r="AY243" s="171" t="s">
        <v>116</v>
      </c>
    </row>
    <row r="244" spans="1:65" s="15" customFormat="1" ht="10.199999999999999" x14ac:dyDescent="0.2">
      <c r="B244" s="186"/>
      <c r="D244" s="166" t="s">
        <v>171</v>
      </c>
      <c r="E244" s="187" t="s">
        <v>3</v>
      </c>
      <c r="F244" s="188" t="s">
        <v>223</v>
      </c>
      <c r="H244" s="187" t="s">
        <v>3</v>
      </c>
      <c r="I244" s="189"/>
      <c r="L244" s="186"/>
      <c r="M244" s="190"/>
      <c r="N244" s="191"/>
      <c r="O244" s="191"/>
      <c r="P244" s="191"/>
      <c r="Q244" s="191"/>
      <c r="R244" s="191"/>
      <c r="S244" s="191"/>
      <c r="T244" s="192"/>
      <c r="AT244" s="187" t="s">
        <v>171</v>
      </c>
      <c r="AU244" s="187" t="s">
        <v>82</v>
      </c>
      <c r="AV244" s="15" t="s">
        <v>80</v>
      </c>
      <c r="AW244" s="15" t="s">
        <v>33</v>
      </c>
      <c r="AX244" s="15" t="s">
        <v>72</v>
      </c>
      <c r="AY244" s="187" t="s">
        <v>116</v>
      </c>
    </row>
    <row r="245" spans="1:65" s="13" customFormat="1" ht="10.199999999999999" x14ac:dyDescent="0.2">
      <c r="B245" s="170"/>
      <c r="D245" s="166" t="s">
        <v>171</v>
      </c>
      <c r="E245" s="171" t="s">
        <v>3</v>
      </c>
      <c r="F245" s="172" t="s">
        <v>356</v>
      </c>
      <c r="H245" s="173">
        <v>66.72</v>
      </c>
      <c r="I245" s="174"/>
      <c r="L245" s="170"/>
      <c r="M245" s="175"/>
      <c r="N245" s="176"/>
      <c r="O245" s="176"/>
      <c r="P245" s="176"/>
      <c r="Q245" s="176"/>
      <c r="R245" s="176"/>
      <c r="S245" s="176"/>
      <c r="T245" s="177"/>
      <c r="AT245" s="171" t="s">
        <v>171</v>
      </c>
      <c r="AU245" s="171" t="s">
        <v>82</v>
      </c>
      <c r="AV245" s="13" t="s">
        <v>82</v>
      </c>
      <c r="AW245" s="13" t="s">
        <v>33</v>
      </c>
      <c r="AX245" s="13" t="s">
        <v>72</v>
      </c>
      <c r="AY245" s="171" t="s">
        <v>116</v>
      </c>
    </row>
    <row r="246" spans="1:65" s="13" customFormat="1" ht="10.199999999999999" x14ac:dyDescent="0.2">
      <c r="B246" s="170"/>
      <c r="D246" s="166" t="s">
        <v>171</v>
      </c>
      <c r="E246" s="171" t="s">
        <v>3</v>
      </c>
      <c r="F246" s="172" t="s">
        <v>357</v>
      </c>
      <c r="H246" s="173">
        <v>26.98</v>
      </c>
      <c r="I246" s="174"/>
      <c r="L246" s="170"/>
      <c r="M246" s="175"/>
      <c r="N246" s="176"/>
      <c r="O246" s="176"/>
      <c r="P246" s="176"/>
      <c r="Q246" s="176"/>
      <c r="R246" s="176"/>
      <c r="S246" s="176"/>
      <c r="T246" s="177"/>
      <c r="AT246" s="171" t="s">
        <v>171</v>
      </c>
      <c r="AU246" s="171" t="s">
        <v>82</v>
      </c>
      <c r="AV246" s="13" t="s">
        <v>82</v>
      </c>
      <c r="AW246" s="13" t="s">
        <v>33</v>
      </c>
      <c r="AX246" s="13" t="s">
        <v>72</v>
      </c>
      <c r="AY246" s="171" t="s">
        <v>116</v>
      </c>
    </row>
    <row r="247" spans="1:65" s="15" customFormat="1" ht="10.199999999999999" x14ac:dyDescent="0.2">
      <c r="B247" s="186"/>
      <c r="D247" s="166" t="s">
        <v>171</v>
      </c>
      <c r="E247" s="187" t="s">
        <v>3</v>
      </c>
      <c r="F247" s="188" t="s">
        <v>329</v>
      </c>
      <c r="H247" s="187" t="s">
        <v>3</v>
      </c>
      <c r="I247" s="189"/>
      <c r="L247" s="186"/>
      <c r="M247" s="190"/>
      <c r="N247" s="191"/>
      <c r="O247" s="191"/>
      <c r="P247" s="191"/>
      <c r="Q247" s="191"/>
      <c r="R247" s="191"/>
      <c r="S247" s="191"/>
      <c r="T247" s="192"/>
      <c r="AT247" s="187" t="s">
        <v>171</v>
      </c>
      <c r="AU247" s="187" t="s">
        <v>82</v>
      </c>
      <c r="AV247" s="15" t="s">
        <v>80</v>
      </c>
      <c r="AW247" s="15" t="s">
        <v>33</v>
      </c>
      <c r="AX247" s="15" t="s">
        <v>72</v>
      </c>
      <c r="AY247" s="187" t="s">
        <v>116</v>
      </c>
    </row>
    <row r="248" spans="1:65" s="13" customFormat="1" ht="10.199999999999999" x14ac:dyDescent="0.2">
      <c r="B248" s="170"/>
      <c r="D248" s="166" t="s">
        <v>171</v>
      </c>
      <c r="E248" s="171" t="s">
        <v>3</v>
      </c>
      <c r="F248" s="172" t="s">
        <v>358</v>
      </c>
      <c r="H248" s="173">
        <v>20.21</v>
      </c>
      <c r="I248" s="174"/>
      <c r="L248" s="170"/>
      <c r="M248" s="175"/>
      <c r="N248" s="176"/>
      <c r="O248" s="176"/>
      <c r="P248" s="176"/>
      <c r="Q248" s="176"/>
      <c r="R248" s="176"/>
      <c r="S248" s="176"/>
      <c r="T248" s="177"/>
      <c r="AT248" s="171" t="s">
        <v>171</v>
      </c>
      <c r="AU248" s="171" t="s">
        <v>82</v>
      </c>
      <c r="AV248" s="13" t="s">
        <v>82</v>
      </c>
      <c r="AW248" s="13" t="s">
        <v>33</v>
      </c>
      <c r="AX248" s="13" t="s">
        <v>72</v>
      </c>
      <c r="AY248" s="171" t="s">
        <v>116</v>
      </c>
    </row>
    <row r="249" spans="1:65" s="13" customFormat="1" ht="10.199999999999999" x14ac:dyDescent="0.2">
      <c r="B249" s="170"/>
      <c r="D249" s="166" t="s">
        <v>171</v>
      </c>
      <c r="E249" s="171" t="s">
        <v>3</v>
      </c>
      <c r="F249" s="172" t="s">
        <v>359</v>
      </c>
      <c r="H249" s="173">
        <v>9.98</v>
      </c>
      <c r="I249" s="174"/>
      <c r="L249" s="170"/>
      <c r="M249" s="175"/>
      <c r="N249" s="176"/>
      <c r="O249" s="176"/>
      <c r="P249" s="176"/>
      <c r="Q249" s="176"/>
      <c r="R249" s="176"/>
      <c r="S249" s="176"/>
      <c r="T249" s="177"/>
      <c r="AT249" s="171" t="s">
        <v>171</v>
      </c>
      <c r="AU249" s="171" t="s">
        <v>82</v>
      </c>
      <c r="AV249" s="13" t="s">
        <v>82</v>
      </c>
      <c r="AW249" s="13" t="s">
        <v>33</v>
      </c>
      <c r="AX249" s="13" t="s">
        <v>72</v>
      </c>
      <c r="AY249" s="171" t="s">
        <v>116</v>
      </c>
    </row>
    <row r="250" spans="1:65" s="14" customFormat="1" ht="10.199999999999999" x14ac:dyDescent="0.2">
      <c r="B250" s="178"/>
      <c r="D250" s="166" t="s">
        <v>171</v>
      </c>
      <c r="E250" s="179" t="s">
        <v>3</v>
      </c>
      <c r="F250" s="180" t="s">
        <v>181</v>
      </c>
      <c r="H250" s="181">
        <v>421.72</v>
      </c>
      <c r="I250" s="182"/>
      <c r="L250" s="178"/>
      <c r="M250" s="193"/>
      <c r="N250" s="194"/>
      <c r="O250" s="194"/>
      <c r="P250" s="194"/>
      <c r="Q250" s="194"/>
      <c r="R250" s="194"/>
      <c r="S250" s="194"/>
      <c r="T250" s="195"/>
      <c r="AT250" s="179" t="s">
        <v>171</v>
      </c>
      <c r="AU250" s="179" t="s">
        <v>82</v>
      </c>
      <c r="AV250" s="14" t="s">
        <v>133</v>
      </c>
      <c r="AW250" s="14" t="s">
        <v>33</v>
      </c>
      <c r="AX250" s="14" t="s">
        <v>80</v>
      </c>
      <c r="AY250" s="179" t="s">
        <v>116</v>
      </c>
    </row>
    <row r="251" spans="1:65" s="2" customFormat="1" ht="16.5" customHeight="1" x14ac:dyDescent="0.2">
      <c r="A251" s="33"/>
      <c r="B251" s="152"/>
      <c r="C251" s="153" t="s">
        <v>360</v>
      </c>
      <c r="D251" s="153" t="s">
        <v>119</v>
      </c>
      <c r="E251" s="154" t="s">
        <v>361</v>
      </c>
      <c r="F251" s="155" t="s">
        <v>362</v>
      </c>
      <c r="G251" s="156" t="s">
        <v>198</v>
      </c>
      <c r="H251" s="157">
        <v>2101.7669999999998</v>
      </c>
      <c r="I251" s="158"/>
      <c r="J251" s="159">
        <f>ROUND(I251*H251,2)</f>
        <v>0</v>
      </c>
      <c r="K251" s="155" t="s">
        <v>199</v>
      </c>
      <c r="L251" s="34"/>
      <c r="M251" s="160" t="s">
        <v>3</v>
      </c>
      <c r="N251" s="161" t="s">
        <v>43</v>
      </c>
      <c r="O251" s="54"/>
      <c r="P251" s="162">
        <f>O251*H251</f>
        <v>0</v>
      </c>
      <c r="Q251" s="162">
        <v>4.8000000000000001E-2</v>
      </c>
      <c r="R251" s="162">
        <f>Q251*H251</f>
        <v>100.884816</v>
      </c>
      <c r="S251" s="162">
        <v>4.8000000000000001E-2</v>
      </c>
      <c r="T251" s="163">
        <f>S251*H251</f>
        <v>100.884816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4" t="s">
        <v>133</v>
      </c>
      <c r="AT251" s="164" t="s">
        <v>119</v>
      </c>
      <c r="AU251" s="164" t="s">
        <v>82</v>
      </c>
      <c r="AY251" s="18" t="s">
        <v>116</v>
      </c>
      <c r="BE251" s="165">
        <f>IF(N251="základní",J251,0)</f>
        <v>0</v>
      </c>
      <c r="BF251" s="165">
        <f>IF(N251="snížená",J251,0)</f>
        <v>0</v>
      </c>
      <c r="BG251" s="165">
        <f>IF(N251="zákl. přenesená",J251,0)</f>
        <v>0</v>
      </c>
      <c r="BH251" s="165">
        <f>IF(N251="sníž. přenesená",J251,0)</f>
        <v>0</v>
      </c>
      <c r="BI251" s="165">
        <f>IF(N251="nulová",J251,0)</f>
        <v>0</v>
      </c>
      <c r="BJ251" s="18" t="s">
        <v>80</v>
      </c>
      <c r="BK251" s="165">
        <f>ROUND(I251*H251,2)</f>
        <v>0</v>
      </c>
      <c r="BL251" s="18" t="s">
        <v>133</v>
      </c>
      <c r="BM251" s="164" t="s">
        <v>363</v>
      </c>
    </row>
    <row r="252" spans="1:65" s="2" customFormat="1" ht="10.199999999999999" x14ac:dyDescent="0.2">
      <c r="A252" s="33"/>
      <c r="B252" s="34"/>
      <c r="C252" s="33"/>
      <c r="D252" s="166" t="s">
        <v>125</v>
      </c>
      <c r="E252" s="33"/>
      <c r="F252" s="167" t="s">
        <v>364</v>
      </c>
      <c r="G252" s="33"/>
      <c r="H252" s="33"/>
      <c r="I252" s="92"/>
      <c r="J252" s="33"/>
      <c r="K252" s="33"/>
      <c r="L252" s="34"/>
      <c r="M252" s="168"/>
      <c r="N252" s="169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125</v>
      </c>
      <c r="AU252" s="18" t="s">
        <v>82</v>
      </c>
    </row>
    <row r="253" spans="1:65" s="15" customFormat="1" ht="10.199999999999999" x14ac:dyDescent="0.2">
      <c r="B253" s="186"/>
      <c r="D253" s="166" t="s">
        <v>171</v>
      </c>
      <c r="E253" s="187" t="s">
        <v>3</v>
      </c>
      <c r="F253" s="188" t="s">
        <v>365</v>
      </c>
      <c r="H253" s="187" t="s">
        <v>3</v>
      </c>
      <c r="I253" s="189"/>
      <c r="L253" s="186"/>
      <c r="M253" s="190"/>
      <c r="N253" s="191"/>
      <c r="O253" s="191"/>
      <c r="P253" s="191"/>
      <c r="Q253" s="191"/>
      <c r="R253" s="191"/>
      <c r="S253" s="191"/>
      <c r="T253" s="192"/>
      <c r="AT253" s="187" t="s">
        <v>171</v>
      </c>
      <c r="AU253" s="187" t="s">
        <v>82</v>
      </c>
      <c r="AV253" s="15" t="s">
        <v>80</v>
      </c>
      <c r="AW253" s="15" t="s">
        <v>33</v>
      </c>
      <c r="AX253" s="15" t="s">
        <v>72</v>
      </c>
      <c r="AY253" s="187" t="s">
        <v>116</v>
      </c>
    </row>
    <row r="254" spans="1:65" s="13" customFormat="1" ht="10.199999999999999" x14ac:dyDescent="0.2">
      <c r="B254" s="170"/>
      <c r="D254" s="166" t="s">
        <v>171</v>
      </c>
      <c r="E254" s="171" t="s">
        <v>3</v>
      </c>
      <c r="F254" s="172" t="s">
        <v>366</v>
      </c>
      <c r="H254" s="173">
        <v>1704.25</v>
      </c>
      <c r="I254" s="174"/>
      <c r="L254" s="170"/>
      <c r="M254" s="175"/>
      <c r="N254" s="176"/>
      <c r="O254" s="176"/>
      <c r="P254" s="176"/>
      <c r="Q254" s="176"/>
      <c r="R254" s="176"/>
      <c r="S254" s="176"/>
      <c r="T254" s="177"/>
      <c r="AT254" s="171" t="s">
        <v>171</v>
      </c>
      <c r="AU254" s="171" t="s">
        <v>82</v>
      </c>
      <c r="AV254" s="13" t="s">
        <v>82</v>
      </c>
      <c r="AW254" s="13" t="s">
        <v>33</v>
      </c>
      <c r="AX254" s="13" t="s">
        <v>72</v>
      </c>
      <c r="AY254" s="171" t="s">
        <v>116</v>
      </c>
    </row>
    <row r="255" spans="1:65" s="13" customFormat="1" ht="10.199999999999999" x14ac:dyDescent="0.2">
      <c r="B255" s="170"/>
      <c r="D255" s="166" t="s">
        <v>171</v>
      </c>
      <c r="E255" s="171" t="s">
        <v>3</v>
      </c>
      <c r="F255" s="172" t="s">
        <v>367</v>
      </c>
      <c r="H255" s="173">
        <v>267.69</v>
      </c>
      <c r="I255" s="174"/>
      <c r="L255" s="170"/>
      <c r="M255" s="175"/>
      <c r="N255" s="176"/>
      <c r="O255" s="176"/>
      <c r="P255" s="176"/>
      <c r="Q255" s="176"/>
      <c r="R255" s="176"/>
      <c r="S255" s="176"/>
      <c r="T255" s="177"/>
      <c r="AT255" s="171" t="s">
        <v>171</v>
      </c>
      <c r="AU255" s="171" t="s">
        <v>82</v>
      </c>
      <c r="AV255" s="13" t="s">
        <v>82</v>
      </c>
      <c r="AW255" s="13" t="s">
        <v>33</v>
      </c>
      <c r="AX255" s="13" t="s">
        <v>72</v>
      </c>
      <c r="AY255" s="171" t="s">
        <v>116</v>
      </c>
    </row>
    <row r="256" spans="1:65" s="13" customFormat="1" ht="10.199999999999999" x14ac:dyDescent="0.2">
      <c r="B256" s="170"/>
      <c r="D256" s="166" t="s">
        <v>171</v>
      </c>
      <c r="E256" s="171" t="s">
        <v>3</v>
      </c>
      <c r="F256" s="172" t="s">
        <v>368</v>
      </c>
      <c r="H256" s="173">
        <v>32.204000000000001</v>
      </c>
      <c r="I256" s="174"/>
      <c r="L256" s="170"/>
      <c r="M256" s="175"/>
      <c r="N256" s="176"/>
      <c r="O256" s="176"/>
      <c r="P256" s="176"/>
      <c r="Q256" s="176"/>
      <c r="R256" s="176"/>
      <c r="S256" s="176"/>
      <c r="T256" s="177"/>
      <c r="AT256" s="171" t="s">
        <v>171</v>
      </c>
      <c r="AU256" s="171" t="s">
        <v>82</v>
      </c>
      <c r="AV256" s="13" t="s">
        <v>82</v>
      </c>
      <c r="AW256" s="13" t="s">
        <v>33</v>
      </c>
      <c r="AX256" s="13" t="s">
        <v>72</v>
      </c>
      <c r="AY256" s="171" t="s">
        <v>116</v>
      </c>
    </row>
    <row r="257" spans="1:65" s="13" customFormat="1" ht="10.199999999999999" x14ac:dyDescent="0.2">
      <c r="B257" s="170"/>
      <c r="D257" s="166" t="s">
        <v>171</v>
      </c>
      <c r="E257" s="171" t="s">
        <v>3</v>
      </c>
      <c r="F257" s="172" t="s">
        <v>369</v>
      </c>
      <c r="H257" s="173">
        <v>97.623000000000005</v>
      </c>
      <c r="I257" s="174"/>
      <c r="L257" s="170"/>
      <c r="M257" s="175"/>
      <c r="N257" s="176"/>
      <c r="O257" s="176"/>
      <c r="P257" s="176"/>
      <c r="Q257" s="176"/>
      <c r="R257" s="176"/>
      <c r="S257" s="176"/>
      <c r="T257" s="177"/>
      <c r="AT257" s="171" t="s">
        <v>171</v>
      </c>
      <c r="AU257" s="171" t="s">
        <v>82</v>
      </c>
      <c r="AV257" s="13" t="s">
        <v>82</v>
      </c>
      <c r="AW257" s="13" t="s">
        <v>33</v>
      </c>
      <c r="AX257" s="13" t="s">
        <v>72</v>
      </c>
      <c r="AY257" s="171" t="s">
        <v>116</v>
      </c>
    </row>
    <row r="258" spans="1:65" s="14" customFormat="1" ht="10.199999999999999" x14ac:dyDescent="0.2">
      <c r="B258" s="178"/>
      <c r="D258" s="166" t="s">
        <v>171</v>
      </c>
      <c r="E258" s="179" t="s">
        <v>3</v>
      </c>
      <c r="F258" s="180" t="s">
        <v>181</v>
      </c>
      <c r="H258" s="181">
        <v>2101.7669999999998</v>
      </c>
      <c r="I258" s="182"/>
      <c r="L258" s="178"/>
      <c r="M258" s="193"/>
      <c r="N258" s="194"/>
      <c r="O258" s="194"/>
      <c r="P258" s="194"/>
      <c r="Q258" s="194"/>
      <c r="R258" s="194"/>
      <c r="S258" s="194"/>
      <c r="T258" s="195"/>
      <c r="AT258" s="179" t="s">
        <v>171</v>
      </c>
      <c r="AU258" s="179" t="s">
        <v>82</v>
      </c>
      <c r="AV258" s="14" t="s">
        <v>133</v>
      </c>
      <c r="AW258" s="14" t="s">
        <v>33</v>
      </c>
      <c r="AX258" s="14" t="s">
        <v>80</v>
      </c>
      <c r="AY258" s="179" t="s">
        <v>116</v>
      </c>
    </row>
    <row r="259" spans="1:65" s="2" customFormat="1" ht="16.5" customHeight="1" x14ac:dyDescent="0.2">
      <c r="A259" s="33"/>
      <c r="B259" s="152"/>
      <c r="C259" s="153" t="s">
        <v>370</v>
      </c>
      <c r="D259" s="153" t="s">
        <v>119</v>
      </c>
      <c r="E259" s="154" t="s">
        <v>371</v>
      </c>
      <c r="F259" s="155" t="s">
        <v>372</v>
      </c>
      <c r="G259" s="156" t="s">
        <v>198</v>
      </c>
      <c r="H259" s="157">
        <v>337.06900000000002</v>
      </c>
      <c r="I259" s="158"/>
      <c r="J259" s="159">
        <f>ROUND(I259*H259,2)</f>
        <v>0</v>
      </c>
      <c r="K259" s="155" t="s">
        <v>199</v>
      </c>
      <c r="L259" s="34"/>
      <c r="M259" s="160" t="s">
        <v>3</v>
      </c>
      <c r="N259" s="161" t="s">
        <v>43</v>
      </c>
      <c r="O259" s="54"/>
      <c r="P259" s="162">
        <f>O259*H259</f>
        <v>0</v>
      </c>
      <c r="Q259" s="162">
        <v>0</v>
      </c>
      <c r="R259" s="162">
        <f>Q259*H259</f>
        <v>0</v>
      </c>
      <c r="S259" s="162">
        <v>0</v>
      </c>
      <c r="T259" s="16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4" t="s">
        <v>133</v>
      </c>
      <c r="AT259" s="164" t="s">
        <v>119</v>
      </c>
      <c r="AU259" s="164" t="s">
        <v>82</v>
      </c>
      <c r="AY259" s="18" t="s">
        <v>116</v>
      </c>
      <c r="BE259" s="165">
        <f>IF(N259="základní",J259,0)</f>
        <v>0</v>
      </c>
      <c r="BF259" s="165">
        <f>IF(N259="snížená",J259,0)</f>
        <v>0</v>
      </c>
      <c r="BG259" s="165">
        <f>IF(N259="zákl. přenesená",J259,0)</f>
        <v>0</v>
      </c>
      <c r="BH259" s="165">
        <f>IF(N259="sníž. přenesená",J259,0)</f>
        <v>0</v>
      </c>
      <c r="BI259" s="165">
        <f>IF(N259="nulová",J259,0)</f>
        <v>0</v>
      </c>
      <c r="BJ259" s="18" t="s">
        <v>80</v>
      </c>
      <c r="BK259" s="165">
        <f>ROUND(I259*H259,2)</f>
        <v>0</v>
      </c>
      <c r="BL259" s="18" t="s">
        <v>133</v>
      </c>
      <c r="BM259" s="164" t="s">
        <v>373</v>
      </c>
    </row>
    <row r="260" spans="1:65" s="2" customFormat="1" ht="10.199999999999999" x14ac:dyDescent="0.2">
      <c r="A260" s="33"/>
      <c r="B260" s="34"/>
      <c r="C260" s="33"/>
      <c r="D260" s="166" t="s">
        <v>125</v>
      </c>
      <c r="E260" s="33"/>
      <c r="F260" s="167" t="s">
        <v>374</v>
      </c>
      <c r="G260" s="33"/>
      <c r="H260" s="33"/>
      <c r="I260" s="92"/>
      <c r="J260" s="33"/>
      <c r="K260" s="33"/>
      <c r="L260" s="34"/>
      <c r="M260" s="168"/>
      <c r="N260" s="169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125</v>
      </c>
      <c r="AU260" s="18" t="s">
        <v>82</v>
      </c>
    </row>
    <row r="261" spans="1:65" s="13" customFormat="1" ht="10.199999999999999" x14ac:dyDescent="0.2">
      <c r="B261" s="170"/>
      <c r="D261" s="166" t="s">
        <v>171</v>
      </c>
      <c r="E261" s="171" t="s">
        <v>3</v>
      </c>
      <c r="F261" s="172" t="s">
        <v>375</v>
      </c>
      <c r="H261" s="173">
        <v>64.408000000000001</v>
      </c>
      <c r="I261" s="174"/>
      <c r="L261" s="170"/>
      <c r="M261" s="175"/>
      <c r="N261" s="176"/>
      <c r="O261" s="176"/>
      <c r="P261" s="176"/>
      <c r="Q261" s="176"/>
      <c r="R261" s="176"/>
      <c r="S261" s="176"/>
      <c r="T261" s="177"/>
      <c r="AT261" s="171" t="s">
        <v>171</v>
      </c>
      <c r="AU261" s="171" t="s">
        <v>82</v>
      </c>
      <c r="AV261" s="13" t="s">
        <v>82</v>
      </c>
      <c r="AW261" s="13" t="s">
        <v>33</v>
      </c>
      <c r="AX261" s="13" t="s">
        <v>72</v>
      </c>
      <c r="AY261" s="171" t="s">
        <v>116</v>
      </c>
    </row>
    <row r="262" spans="1:65" s="13" customFormat="1" ht="10.199999999999999" x14ac:dyDescent="0.2">
      <c r="B262" s="170"/>
      <c r="D262" s="166" t="s">
        <v>171</v>
      </c>
      <c r="E262" s="171" t="s">
        <v>3</v>
      </c>
      <c r="F262" s="172" t="s">
        <v>376</v>
      </c>
      <c r="H262" s="173">
        <v>63.866999999999997</v>
      </c>
      <c r="I262" s="174"/>
      <c r="L262" s="170"/>
      <c r="M262" s="175"/>
      <c r="N262" s="176"/>
      <c r="O262" s="176"/>
      <c r="P262" s="176"/>
      <c r="Q262" s="176"/>
      <c r="R262" s="176"/>
      <c r="S262" s="176"/>
      <c r="T262" s="177"/>
      <c r="AT262" s="171" t="s">
        <v>171</v>
      </c>
      <c r="AU262" s="171" t="s">
        <v>82</v>
      </c>
      <c r="AV262" s="13" t="s">
        <v>82</v>
      </c>
      <c r="AW262" s="13" t="s">
        <v>33</v>
      </c>
      <c r="AX262" s="13" t="s">
        <v>72</v>
      </c>
      <c r="AY262" s="171" t="s">
        <v>116</v>
      </c>
    </row>
    <row r="263" spans="1:65" s="13" customFormat="1" ht="10.199999999999999" x14ac:dyDescent="0.2">
      <c r="B263" s="170"/>
      <c r="D263" s="166" t="s">
        <v>171</v>
      </c>
      <c r="E263" s="171" t="s">
        <v>3</v>
      </c>
      <c r="F263" s="172" t="s">
        <v>377</v>
      </c>
      <c r="H263" s="173">
        <v>208.79400000000001</v>
      </c>
      <c r="I263" s="174"/>
      <c r="L263" s="170"/>
      <c r="M263" s="175"/>
      <c r="N263" s="176"/>
      <c r="O263" s="176"/>
      <c r="P263" s="176"/>
      <c r="Q263" s="176"/>
      <c r="R263" s="176"/>
      <c r="S263" s="176"/>
      <c r="T263" s="177"/>
      <c r="AT263" s="171" t="s">
        <v>171</v>
      </c>
      <c r="AU263" s="171" t="s">
        <v>82</v>
      </c>
      <c r="AV263" s="13" t="s">
        <v>82</v>
      </c>
      <c r="AW263" s="13" t="s">
        <v>33</v>
      </c>
      <c r="AX263" s="13" t="s">
        <v>72</v>
      </c>
      <c r="AY263" s="171" t="s">
        <v>116</v>
      </c>
    </row>
    <row r="264" spans="1:65" s="14" customFormat="1" ht="10.199999999999999" x14ac:dyDescent="0.2">
      <c r="B264" s="178"/>
      <c r="D264" s="166" t="s">
        <v>171</v>
      </c>
      <c r="E264" s="179" t="s">
        <v>3</v>
      </c>
      <c r="F264" s="180" t="s">
        <v>181</v>
      </c>
      <c r="H264" s="181">
        <v>337.06900000000002</v>
      </c>
      <c r="I264" s="182"/>
      <c r="L264" s="178"/>
      <c r="M264" s="193"/>
      <c r="N264" s="194"/>
      <c r="O264" s="194"/>
      <c r="P264" s="194"/>
      <c r="Q264" s="194"/>
      <c r="R264" s="194"/>
      <c r="S264" s="194"/>
      <c r="T264" s="195"/>
      <c r="AT264" s="179" t="s">
        <v>171</v>
      </c>
      <c r="AU264" s="179" t="s">
        <v>82</v>
      </c>
      <c r="AV264" s="14" t="s">
        <v>133</v>
      </c>
      <c r="AW264" s="14" t="s">
        <v>33</v>
      </c>
      <c r="AX264" s="14" t="s">
        <v>80</v>
      </c>
      <c r="AY264" s="179" t="s">
        <v>116</v>
      </c>
    </row>
    <row r="265" spans="1:65" s="2" customFormat="1" ht="16.5" customHeight="1" x14ac:dyDescent="0.2">
      <c r="A265" s="33"/>
      <c r="B265" s="152"/>
      <c r="C265" s="153" t="s">
        <v>378</v>
      </c>
      <c r="D265" s="153" t="s">
        <v>119</v>
      </c>
      <c r="E265" s="154" t="s">
        <v>379</v>
      </c>
      <c r="F265" s="155" t="s">
        <v>380</v>
      </c>
      <c r="G265" s="156" t="s">
        <v>198</v>
      </c>
      <c r="H265" s="157">
        <v>210.86</v>
      </c>
      <c r="I265" s="158"/>
      <c r="J265" s="159">
        <f>ROUND(I265*H265,2)</f>
        <v>0</v>
      </c>
      <c r="K265" s="155" t="s">
        <v>199</v>
      </c>
      <c r="L265" s="34"/>
      <c r="M265" s="160" t="s">
        <v>3</v>
      </c>
      <c r="N265" s="161" t="s">
        <v>43</v>
      </c>
      <c r="O265" s="54"/>
      <c r="P265" s="162">
        <f>O265*H265</f>
        <v>0</v>
      </c>
      <c r="Q265" s="162">
        <v>4.8000000000000001E-2</v>
      </c>
      <c r="R265" s="162">
        <f>Q265*H265</f>
        <v>10.12128</v>
      </c>
      <c r="S265" s="162">
        <v>4.8000000000000001E-2</v>
      </c>
      <c r="T265" s="163">
        <f>S265*H265</f>
        <v>10.12128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133</v>
      </c>
      <c r="AT265" s="164" t="s">
        <v>119</v>
      </c>
      <c r="AU265" s="164" t="s">
        <v>82</v>
      </c>
      <c r="AY265" s="18" t="s">
        <v>116</v>
      </c>
      <c r="BE265" s="165">
        <f>IF(N265="základní",J265,0)</f>
        <v>0</v>
      </c>
      <c r="BF265" s="165">
        <f>IF(N265="snížená",J265,0)</f>
        <v>0</v>
      </c>
      <c r="BG265" s="165">
        <f>IF(N265="zákl. přenesená",J265,0)</f>
        <v>0</v>
      </c>
      <c r="BH265" s="165">
        <f>IF(N265="sníž. přenesená",J265,0)</f>
        <v>0</v>
      </c>
      <c r="BI265" s="165">
        <f>IF(N265="nulová",J265,0)</f>
        <v>0</v>
      </c>
      <c r="BJ265" s="18" t="s">
        <v>80</v>
      </c>
      <c r="BK265" s="165">
        <f>ROUND(I265*H265,2)</f>
        <v>0</v>
      </c>
      <c r="BL265" s="18" t="s">
        <v>133</v>
      </c>
      <c r="BM265" s="164" t="s">
        <v>381</v>
      </c>
    </row>
    <row r="266" spans="1:65" s="2" customFormat="1" ht="10.199999999999999" x14ac:dyDescent="0.2">
      <c r="A266" s="33"/>
      <c r="B266" s="34"/>
      <c r="C266" s="33"/>
      <c r="D266" s="166" t="s">
        <v>125</v>
      </c>
      <c r="E266" s="33"/>
      <c r="F266" s="167" t="s">
        <v>382</v>
      </c>
      <c r="G266" s="33"/>
      <c r="H266" s="33"/>
      <c r="I266" s="92"/>
      <c r="J266" s="33"/>
      <c r="K266" s="33"/>
      <c r="L266" s="34"/>
      <c r="M266" s="168"/>
      <c r="N266" s="169"/>
      <c r="O266" s="54"/>
      <c r="P266" s="54"/>
      <c r="Q266" s="54"/>
      <c r="R266" s="54"/>
      <c r="S266" s="54"/>
      <c r="T266" s="55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125</v>
      </c>
      <c r="AU266" s="18" t="s">
        <v>82</v>
      </c>
    </row>
    <row r="267" spans="1:65" s="15" customFormat="1" ht="10.199999999999999" x14ac:dyDescent="0.2">
      <c r="B267" s="186"/>
      <c r="D267" s="166" t="s">
        <v>171</v>
      </c>
      <c r="E267" s="187" t="s">
        <v>3</v>
      </c>
      <c r="F267" s="188" t="s">
        <v>365</v>
      </c>
      <c r="H267" s="187" t="s">
        <v>3</v>
      </c>
      <c r="I267" s="189"/>
      <c r="L267" s="186"/>
      <c r="M267" s="190"/>
      <c r="N267" s="191"/>
      <c r="O267" s="191"/>
      <c r="P267" s="191"/>
      <c r="Q267" s="191"/>
      <c r="R267" s="191"/>
      <c r="S267" s="191"/>
      <c r="T267" s="192"/>
      <c r="AT267" s="187" t="s">
        <v>171</v>
      </c>
      <c r="AU267" s="187" t="s">
        <v>82</v>
      </c>
      <c r="AV267" s="15" t="s">
        <v>80</v>
      </c>
      <c r="AW267" s="15" t="s">
        <v>33</v>
      </c>
      <c r="AX267" s="15" t="s">
        <v>72</v>
      </c>
      <c r="AY267" s="187" t="s">
        <v>116</v>
      </c>
    </row>
    <row r="268" spans="1:65" s="13" customFormat="1" ht="10.199999999999999" x14ac:dyDescent="0.2">
      <c r="B268" s="170"/>
      <c r="D268" s="166" t="s">
        <v>171</v>
      </c>
      <c r="E268" s="171" t="s">
        <v>3</v>
      </c>
      <c r="F268" s="172" t="s">
        <v>383</v>
      </c>
      <c r="H268" s="173">
        <v>210.86</v>
      </c>
      <c r="I268" s="174"/>
      <c r="L268" s="170"/>
      <c r="M268" s="175"/>
      <c r="N268" s="176"/>
      <c r="O268" s="176"/>
      <c r="P268" s="176"/>
      <c r="Q268" s="176"/>
      <c r="R268" s="176"/>
      <c r="S268" s="176"/>
      <c r="T268" s="177"/>
      <c r="AT268" s="171" t="s">
        <v>171</v>
      </c>
      <c r="AU268" s="171" t="s">
        <v>82</v>
      </c>
      <c r="AV268" s="13" t="s">
        <v>82</v>
      </c>
      <c r="AW268" s="13" t="s">
        <v>33</v>
      </c>
      <c r="AX268" s="13" t="s">
        <v>80</v>
      </c>
      <c r="AY268" s="171" t="s">
        <v>116</v>
      </c>
    </row>
    <row r="269" spans="1:65" s="2" customFormat="1" ht="16.5" customHeight="1" x14ac:dyDescent="0.2">
      <c r="A269" s="33"/>
      <c r="B269" s="152"/>
      <c r="C269" s="153" t="s">
        <v>384</v>
      </c>
      <c r="D269" s="153" t="s">
        <v>119</v>
      </c>
      <c r="E269" s="154" t="s">
        <v>385</v>
      </c>
      <c r="F269" s="155" t="s">
        <v>386</v>
      </c>
      <c r="G269" s="156" t="s">
        <v>198</v>
      </c>
      <c r="H269" s="157">
        <v>64.408000000000001</v>
      </c>
      <c r="I269" s="158"/>
      <c r="J269" s="159">
        <f>ROUND(I269*H269,2)</f>
        <v>0</v>
      </c>
      <c r="K269" s="155" t="s">
        <v>199</v>
      </c>
      <c r="L269" s="34"/>
      <c r="M269" s="160" t="s">
        <v>3</v>
      </c>
      <c r="N269" s="161" t="s">
        <v>43</v>
      </c>
      <c r="O269" s="54"/>
      <c r="P269" s="162">
        <f>O269*H269</f>
        <v>0</v>
      </c>
      <c r="Q269" s="162">
        <v>1.9429999999999999E-2</v>
      </c>
      <c r="R269" s="162">
        <f>Q269*H269</f>
        <v>1.25144744</v>
      </c>
      <c r="S269" s="162">
        <v>0</v>
      </c>
      <c r="T269" s="163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4" t="s">
        <v>133</v>
      </c>
      <c r="AT269" s="164" t="s">
        <v>119</v>
      </c>
      <c r="AU269" s="164" t="s">
        <v>82</v>
      </c>
      <c r="AY269" s="18" t="s">
        <v>116</v>
      </c>
      <c r="BE269" s="165">
        <f>IF(N269="základní",J269,0)</f>
        <v>0</v>
      </c>
      <c r="BF269" s="165">
        <f>IF(N269="snížená",J269,0)</f>
        <v>0</v>
      </c>
      <c r="BG269" s="165">
        <f>IF(N269="zákl. přenesená",J269,0)</f>
        <v>0</v>
      </c>
      <c r="BH269" s="165">
        <f>IF(N269="sníž. přenesená",J269,0)</f>
        <v>0</v>
      </c>
      <c r="BI269" s="165">
        <f>IF(N269="nulová",J269,0)</f>
        <v>0</v>
      </c>
      <c r="BJ269" s="18" t="s">
        <v>80</v>
      </c>
      <c r="BK269" s="165">
        <f>ROUND(I269*H269,2)</f>
        <v>0</v>
      </c>
      <c r="BL269" s="18" t="s">
        <v>133</v>
      </c>
      <c r="BM269" s="164" t="s">
        <v>387</v>
      </c>
    </row>
    <row r="270" spans="1:65" s="2" customFormat="1" ht="10.199999999999999" x14ac:dyDescent="0.2">
      <c r="A270" s="33"/>
      <c r="B270" s="34"/>
      <c r="C270" s="33"/>
      <c r="D270" s="166" t="s">
        <v>125</v>
      </c>
      <c r="E270" s="33"/>
      <c r="F270" s="167" t="s">
        <v>388</v>
      </c>
      <c r="G270" s="33"/>
      <c r="H270" s="33"/>
      <c r="I270" s="92"/>
      <c r="J270" s="33"/>
      <c r="K270" s="33"/>
      <c r="L270" s="34"/>
      <c r="M270" s="168"/>
      <c r="N270" s="169"/>
      <c r="O270" s="54"/>
      <c r="P270" s="54"/>
      <c r="Q270" s="54"/>
      <c r="R270" s="54"/>
      <c r="S270" s="54"/>
      <c r="T270" s="55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125</v>
      </c>
      <c r="AU270" s="18" t="s">
        <v>82</v>
      </c>
    </row>
    <row r="271" spans="1:65" s="15" customFormat="1" ht="10.199999999999999" x14ac:dyDescent="0.2">
      <c r="B271" s="186"/>
      <c r="D271" s="166" t="s">
        <v>171</v>
      </c>
      <c r="E271" s="187" t="s">
        <v>3</v>
      </c>
      <c r="F271" s="188" t="s">
        <v>219</v>
      </c>
      <c r="H271" s="187" t="s">
        <v>3</v>
      </c>
      <c r="I271" s="189"/>
      <c r="L271" s="186"/>
      <c r="M271" s="190"/>
      <c r="N271" s="191"/>
      <c r="O271" s="191"/>
      <c r="P271" s="191"/>
      <c r="Q271" s="191"/>
      <c r="R271" s="191"/>
      <c r="S271" s="191"/>
      <c r="T271" s="192"/>
      <c r="AT271" s="187" t="s">
        <v>171</v>
      </c>
      <c r="AU271" s="187" t="s">
        <v>82</v>
      </c>
      <c r="AV271" s="15" t="s">
        <v>80</v>
      </c>
      <c r="AW271" s="15" t="s">
        <v>33</v>
      </c>
      <c r="AX271" s="15" t="s">
        <v>72</v>
      </c>
      <c r="AY271" s="187" t="s">
        <v>116</v>
      </c>
    </row>
    <row r="272" spans="1:65" s="13" customFormat="1" ht="10.199999999999999" x14ac:dyDescent="0.2">
      <c r="B272" s="170"/>
      <c r="D272" s="166" t="s">
        <v>171</v>
      </c>
      <c r="E272" s="171" t="s">
        <v>3</v>
      </c>
      <c r="F272" s="172" t="s">
        <v>389</v>
      </c>
      <c r="H272" s="173">
        <v>32.204000000000001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171</v>
      </c>
      <c r="AU272" s="171" t="s">
        <v>82</v>
      </c>
      <c r="AV272" s="13" t="s">
        <v>82</v>
      </c>
      <c r="AW272" s="13" t="s">
        <v>33</v>
      </c>
      <c r="AX272" s="13" t="s">
        <v>72</v>
      </c>
      <c r="AY272" s="171" t="s">
        <v>116</v>
      </c>
    </row>
    <row r="273" spans="1:65" s="15" customFormat="1" ht="10.199999999999999" x14ac:dyDescent="0.2">
      <c r="B273" s="186"/>
      <c r="D273" s="166" t="s">
        <v>171</v>
      </c>
      <c r="E273" s="187" t="s">
        <v>3</v>
      </c>
      <c r="F273" s="188" t="s">
        <v>221</v>
      </c>
      <c r="H273" s="187" t="s">
        <v>3</v>
      </c>
      <c r="I273" s="189"/>
      <c r="L273" s="186"/>
      <c r="M273" s="190"/>
      <c r="N273" s="191"/>
      <c r="O273" s="191"/>
      <c r="P273" s="191"/>
      <c r="Q273" s="191"/>
      <c r="R273" s="191"/>
      <c r="S273" s="191"/>
      <c r="T273" s="192"/>
      <c r="AT273" s="187" t="s">
        <v>171</v>
      </c>
      <c r="AU273" s="187" t="s">
        <v>82</v>
      </c>
      <c r="AV273" s="15" t="s">
        <v>80</v>
      </c>
      <c r="AW273" s="15" t="s">
        <v>33</v>
      </c>
      <c r="AX273" s="15" t="s">
        <v>72</v>
      </c>
      <c r="AY273" s="187" t="s">
        <v>116</v>
      </c>
    </row>
    <row r="274" spans="1:65" s="13" customFormat="1" ht="10.199999999999999" x14ac:dyDescent="0.2">
      <c r="B274" s="170"/>
      <c r="D274" s="166" t="s">
        <v>171</v>
      </c>
      <c r="E274" s="171" t="s">
        <v>3</v>
      </c>
      <c r="F274" s="172" t="s">
        <v>390</v>
      </c>
      <c r="H274" s="173">
        <v>32.204000000000001</v>
      </c>
      <c r="I274" s="174"/>
      <c r="L274" s="170"/>
      <c r="M274" s="175"/>
      <c r="N274" s="176"/>
      <c r="O274" s="176"/>
      <c r="P274" s="176"/>
      <c r="Q274" s="176"/>
      <c r="R274" s="176"/>
      <c r="S274" s="176"/>
      <c r="T274" s="177"/>
      <c r="AT274" s="171" t="s">
        <v>171</v>
      </c>
      <c r="AU274" s="171" t="s">
        <v>82</v>
      </c>
      <c r="AV274" s="13" t="s">
        <v>82</v>
      </c>
      <c r="AW274" s="13" t="s">
        <v>33</v>
      </c>
      <c r="AX274" s="13" t="s">
        <v>72</v>
      </c>
      <c r="AY274" s="171" t="s">
        <v>116</v>
      </c>
    </row>
    <row r="275" spans="1:65" s="14" customFormat="1" ht="10.199999999999999" x14ac:dyDescent="0.2">
      <c r="B275" s="178"/>
      <c r="D275" s="166" t="s">
        <v>171</v>
      </c>
      <c r="E275" s="179" t="s">
        <v>3</v>
      </c>
      <c r="F275" s="180" t="s">
        <v>181</v>
      </c>
      <c r="H275" s="181">
        <v>64.408000000000001</v>
      </c>
      <c r="I275" s="182"/>
      <c r="L275" s="178"/>
      <c r="M275" s="193"/>
      <c r="N275" s="194"/>
      <c r="O275" s="194"/>
      <c r="P275" s="194"/>
      <c r="Q275" s="194"/>
      <c r="R275" s="194"/>
      <c r="S275" s="194"/>
      <c r="T275" s="195"/>
      <c r="AT275" s="179" t="s">
        <v>171</v>
      </c>
      <c r="AU275" s="179" t="s">
        <v>82</v>
      </c>
      <c r="AV275" s="14" t="s">
        <v>133</v>
      </c>
      <c r="AW275" s="14" t="s">
        <v>33</v>
      </c>
      <c r="AX275" s="14" t="s">
        <v>80</v>
      </c>
      <c r="AY275" s="179" t="s">
        <v>116</v>
      </c>
    </row>
    <row r="276" spans="1:65" s="2" customFormat="1" ht="16.5" customHeight="1" x14ac:dyDescent="0.2">
      <c r="A276" s="33"/>
      <c r="B276" s="152"/>
      <c r="C276" s="153" t="s">
        <v>8</v>
      </c>
      <c r="D276" s="153" t="s">
        <v>119</v>
      </c>
      <c r="E276" s="154" t="s">
        <v>391</v>
      </c>
      <c r="F276" s="155" t="s">
        <v>392</v>
      </c>
      <c r="G276" s="156" t="s">
        <v>198</v>
      </c>
      <c r="H276" s="157">
        <v>208.79400000000001</v>
      </c>
      <c r="I276" s="158"/>
      <c r="J276" s="159">
        <f>ROUND(I276*H276,2)</f>
        <v>0</v>
      </c>
      <c r="K276" s="155" t="s">
        <v>199</v>
      </c>
      <c r="L276" s="34"/>
      <c r="M276" s="160" t="s">
        <v>3</v>
      </c>
      <c r="N276" s="161" t="s">
        <v>43</v>
      </c>
      <c r="O276" s="54"/>
      <c r="P276" s="162">
        <f>O276*H276</f>
        <v>0</v>
      </c>
      <c r="Q276" s="162">
        <v>9.9750000000000005E-2</v>
      </c>
      <c r="R276" s="162">
        <f>Q276*H276</f>
        <v>20.827201500000001</v>
      </c>
      <c r="S276" s="162">
        <v>0</v>
      </c>
      <c r="T276" s="163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4" t="s">
        <v>133</v>
      </c>
      <c r="AT276" s="164" t="s">
        <v>119</v>
      </c>
      <c r="AU276" s="164" t="s">
        <v>82</v>
      </c>
      <c r="AY276" s="18" t="s">
        <v>116</v>
      </c>
      <c r="BE276" s="165">
        <f>IF(N276="základní",J276,0)</f>
        <v>0</v>
      </c>
      <c r="BF276" s="165">
        <f>IF(N276="snížená",J276,0)</f>
        <v>0</v>
      </c>
      <c r="BG276" s="165">
        <f>IF(N276="zákl. přenesená",J276,0)</f>
        <v>0</v>
      </c>
      <c r="BH276" s="165">
        <f>IF(N276="sníž. přenesená",J276,0)</f>
        <v>0</v>
      </c>
      <c r="BI276" s="165">
        <f>IF(N276="nulová",J276,0)</f>
        <v>0</v>
      </c>
      <c r="BJ276" s="18" t="s">
        <v>80</v>
      </c>
      <c r="BK276" s="165">
        <f>ROUND(I276*H276,2)</f>
        <v>0</v>
      </c>
      <c r="BL276" s="18" t="s">
        <v>133</v>
      </c>
      <c r="BM276" s="164" t="s">
        <v>393</v>
      </c>
    </row>
    <row r="277" spans="1:65" s="2" customFormat="1" ht="10.199999999999999" x14ac:dyDescent="0.2">
      <c r="A277" s="33"/>
      <c r="B277" s="34"/>
      <c r="C277" s="33"/>
      <c r="D277" s="166" t="s">
        <v>125</v>
      </c>
      <c r="E277" s="33"/>
      <c r="F277" s="167" t="s">
        <v>394</v>
      </c>
      <c r="G277" s="33"/>
      <c r="H277" s="33"/>
      <c r="I277" s="92"/>
      <c r="J277" s="33"/>
      <c r="K277" s="33"/>
      <c r="L277" s="34"/>
      <c r="M277" s="168"/>
      <c r="N277" s="169"/>
      <c r="O277" s="54"/>
      <c r="P277" s="54"/>
      <c r="Q277" s="54"/>
      <c r="R277" s="54"/>
      <c r="S277" s="54"/>
      <c r="T277" s="55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125</v>
      </c>
      <c r="AU277" s="18" t="s">
        <v>82</v>
      </c>
    </row>
    <row r="278" spans="1:65" s="15" customFormat="1" ht="10.199999999999999" x14ac:dyDescent="0.2">
      <c r="B278" s="186"/>
      <c r="D278" s="166" t="s">
        <v>171</v>
      </c>
      <c r="E278" s="187" t="s">
        <v>3</v>
      </c>
      <c r="F278" s="188" t="s">
        <v>215</v>
      </c>
      <c r="H278" s="187" t="s">
        <v>3</v>
      </c>
      <c r="I278" s="189"/>
      <c r="L278" s="186"/>
      <c r="M278" s="190"/>
      <c r="N278" s="191"/>
      <c r="O278" s="191"/>
      <c r="P278" s="191"/>
      <c r="Q278" s="191"/>
      <c r="R278" s="191"/>
      <c r="S278" s="191"/>
      <c r="T278" s="192"/>
      <c r="AT278" s="187" t="s">
        <v>171</v>
      </c>
      <c r="AU278" s="187" t="s">
        <v>82</v>
      </c>
      <c r="AV278" s="15" t="s">
        <v>80</v>
      </c>
      <c r="AW278" s="15" t="s">
        <v>33</v>
      </c>
      <c r="AX278" s="15" t="s">
        <v>72</v>
      </c>
      <c r="AY278" s="187" t="s">
        <v>116</v>
      </c>
    </row>
    <row r="279" spans="1:65" s="13" customFormat="1" ht="10.199999999999999" x14ac:dyDescent="0.2">
      <c r="B279" s="170"/>
      <c r="D279" s="166" t="s">
        <v>171</v>
      </c>
      <c r="E279" s="171" t="s">
        <v>3</v>
      </c>
      <c r="F279" s="172" t="s">
        <v>395</v>
      </c>
      <c r="H279" s="173">
        <v>36.256</v>
      </c>
      <c r="I279" s="174"/>
      <c r="L279" s="170"/>
      <c r="M279" s="175"/>
      <c r="N279" s="176"/>
      <c r="O279" s="176"/>
      <c r="P279" s="176"/>
      <c r="Q279" s="176"/>
      <c r="R279" s="176"/>
      <c r="S279" s="176"/>
      <c r="T279" s="177"/>
      <c r="AT279" s="171" t="s">
        <v>171</v>
      </c>
      <c r="AU279" s="171" t="s">
        <v>82</v>
      </c>
      <c r="AV279" s="13" t="s">
        <v>82</v>
      </c>
      <c r="AW279" s="13" t="s">
        <v>33</v>
      </c>
      <c r="AX279" s="13" t="s">
        <v>72</v>
      </c>
      <c r="AY279" s="171" t="s">
        <v>116</v>
      </c>
    </row>
    <row r="280" spans="1:65" s="15" customFormat="1" ht="10.199999999999999" x14ac:dyDescent="0.2">
      <c r="B280" s="186"/>
      <c r="D280" s="166" t="s">
        <v>171</v>
      </c>
      <c r="E280" s="187" t="s">
        <v>3</v>
      </c>
      <c r="F280" s="188" t="s">
        <v>217</v>
      </c>
      <c r="H280" s="187" t="s">
        <v>3</v>
      </c>
      <c r="I280" s="189"/>
      <c r="L280" s="186"/>
      <c r="M280" s="190"/>
      <c r="N280" s="191"/>
      <c r="O280" s="191"/>
      <c r="P280" s="191"/>
      <c r="Q280" s="191"/>
      <c r="R280" s="191"/>
      <c r="S280" s="191"/>
      <c r="T280" s="192"/>
      <c r="AT280" s="187" t="s">
        <v>171</v>
      </c>
      <c r="AU280" s="187" t="s">
        <v>82</v>
      </c>
      <c r="AV280" s="15" t="s">
        <v>80</v>
      </c>
      <c r="AW280" s="15" t="s">
        <v>33</v>
      </c>
      <c r="AX280" s="15" t="s">
        <v>72</v>
      </c>
      <c r="AY280" s="187" t="s">
        <v>116</v>
      </c>
    </row>
    <row r="281" spans="1:65" s="13" customFormat="1" ht="10.199999999999999" x14ac:dyDescent="0.2">
      <c r="B281" s="170"/>
      <c r="D281" s="166" t="s">
        <v>171</v>
      </c>
      <c r="E281" s="171" t="s">
        <v>3</v>
      </c>
      <c r="F281" s="172" t="s">
        <v>396</v>
      </c>
      <c r="H281" s="173">
        <v>3.14</v>
      </c>
      <c r="I281" s="174"/>
      <c r="L281" s="170"/>
      <c r="M281" s="175"/>
      <c r="N281" s="176"/>
      <c r="O281" s="176"/>
      <c r="P281" s="176"/>
      <c r="Q281" s="176"/>
      <c r="R281" s="176"/>
      <c r="S281" s="176"/>
      <c r="T281" s="177"/>
      <c r="AT281" s="171" t="s">
        <v>171</v>
      </c>
      <c r="AU281" s="171" t="s">
        <v>82</v>
      </c>
      <c r="AV281" s="13" t="s">
        <v>82</v>
      </c>
      <c r="AW281" s="13" t="s">
        <v>33</v>
      </c>
      <c r="AX281" s="13" t="s">
        <v>72</v>
      </c>
      <c r="AY281" s="171" t="s">
        <v>116</v>
      </c>
    </row>
    <row r="282" spans="1:65" s="13" customFormat="1" ht="10.199999999999999" x14ac:dyDescent="0.2">
      <c r="B282" s="170"/>
      <c r="D282" s="166" t="s">
        <v>171</v>
      </c>
      <c r="E282" s="171" t="s">
        <v>3</v>
      </c>
      <c r="F282" s="172" t="s">
        <v>397</v>
      </c>
      <c r="H282" s="173">
        <v>33.369999999999997</v>
      </c>
      <c r="I282" s="174"/>
      <c r="L282" s="170"/>
      <c r="M282" s="175"/>
      <c r="N282" s="176"/>
      <c r="O282" s="176"/>
      <c r="P282" s="176"/>
      <c r="Q282" s="176"/>
      <c r="R282" s="176"/>
      <c r="S282" s="176"/>
      <c r="T282" s="177"/>
      <c r="AT282" s="171" t="s">
        <v>171</v>
      </c>
      <c r="AU282" s="171" t="s">
        <v>82</v>
      </c>
      <c r="AV282" s="13" t="s">
        <v>82</v>
      </c>
      <c r="AW282" s="13" t="s">
        <v>33</v>
      </c>
      <c r="AX282" s="13" t="s">
        <v>72</v>
      </c>
      <c r="AY282" s="171" t="s">
        <v>116</v>
      </c>
    </row>
    <row r="283" spans="1:65" s="15" customFormat="1" ht="10.199999999999999" x14ac:dyDescent="0.2">
      <c r="B283" s="186"/>
      <c r="D283" s="166" t="s">
        <v>171</v>
      </c>
      <c r="E283" s="187" t="s">
        <v>3</v>
      </c>
      <c r="F283" s="188" t="s">
        <v>219</v>
      </c>
      <c r="H283" s="187" t="s">
        <v>3</v>
      </c>
      <c r="I283" s="189"/>
      <c r="L283" s="186"/>
      <c r="M283" s="190"/>
      <c r="N283" s="191"/>
      <c r="O283" s="191"/>
      <c r="P283" s="191"/>
      <c r="Q283" s="191"/>
      <c r="R283" s="191"/>
      <c r="S283" s="191"/>
      <c r="T283" s="192"/>
      <c r="AT283" s="187" t="s">
        <v>171</v>
      </c>
      <c r="AU283" s="187" t="s">
        <v>82</v>
      </c>
      <c r="AV283" s="15" t="s">
        <v>80</v>
      </c>
      <c r="AW283" s="15" t="s">
        <v>33</v>
      </c>
      <c r="AX283" s="15" t="s">
        <v>72</v>
      </c>
      <c r="AY283" s="187" t="s">
        <v>116</v>
      </c>
    </row>
    <row r="284" spans="1:65" s="13" customFormat="1" ht="10.199999999999999" x14ac:dyDescent="0.2">
      <c r="B284" s="170"/>
      <c r="D284" s="166" t="s">
        <v>171</v>
      </c>
      <c r="E284" s="171" t="s">
        <v>3</v>
      </c>
      <c r="F284" s="172" t="s">
        <v>398</v>
      </c>
      <c r="H284" s="173">
        <v>3.14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1" t="s">
        <v>171</v>
      </c>
      <c r="AU284" s="171" t="s">
        <v>82</v>
      </c>
      <c r="AV284" s="13" t="s">
        <v>82</v>
      </c>
      <c r="AW284" s="13" t="s">
        <v>33</v>
      </c>
      <c r="AX284" s="13" t="s">
        <v>72</v>
      </c>
      <c r="AY284" s="171" t="s">
        <v>116</v>
      </c>
    </row>
    <row r="285" spans="1:65" s="13" customFormat="1" ht="10.199999999999999" x14ac:dyDescent="0.2">
      <c r="B285" s="170"/>
      <c r="D285" s="166" t="s">
        <v>171</v>
      </c>
      <c r="E285" s="171" t="s">
        <v>3</v>
      </c>
      <c r="F285" s="172" t="s">
        <v>399</v>
      </c>
      <c r="H285" s="173">
        <v>32.07</v>
      </c>
      <c r="I285" s="174"/>
      <c r="L285" s="170"/>
      <c r="M285" s="175"/>
      <c r="N285" s="176"/>
      <c r="O285" s="176"/>
      <c r="P285" s="176"/>
      <c r="Q285" s="176"/>
      <c r="R285" s="176"/>
      <c r="S285" s="176"/>
      <c r="T285" s="177"/>
      <c r="AT285" s="171" t="s">
        <v>171</v>
      </c>
      <c r="AU285" s="171" t="s">
        <v>82</v>
      </c>
      <c r="AV285" s="13" t="s">
        <v>82</v>
      </c>
      <c r="AW285" s="13" t="s">
        <v>33</v>
      </c>
      <c r="AX285" s="13" t="s">
        <v>72</v>
      </c>
      <c r="AY285" s="171" t="s">
        <v>116</v>
      </c>
    </row>
    <row r="286" spans="1:65" s="15" customFormat="1" ht="10.199999999999999" x14ac:dyDescent="0.2">
      <c r="B286" s="186"/>
      <c r="D286" s="166" t="s">
        <v>171</v>
      </c>
      <c r="E286" s="187" t="s">
        <v>3</v>
      </c>
      <c r="F286" s="188" t="s">
        <v>221</v>
      </c>
      <c r="H286" s="187" t="s">
        <v>3</v>
      </c>
      <c r="I286" s="189"/>
      <c r="L286" s="186"/>
      <c r="M286" s="190"/>
      <c r="N286" s="191"/>
      <c r="O286" s="191"/>
      <c r="P286" s="191"/>
      <c r="Q286" s="191"/>
      <c r="R286" s="191"/>
      <c r="S286" s="191"/>
      <c r="T286" s="192"/>
      <c r="AT286" s="187" t="s">
        <v>171</v>
      </c>
      <c r="AU286" s="187" t="s">
        <v>82</v>
      </c>
      <c r="AV286" s="15" t="s">
        <v>80</v>
      </c>
      <c r="AW286" s="15" t="s">
        <v>33</v>
      </c>
      <c r="AX286" s="15" t="s">
        <v>72</v>
      </c>
      <c r="AY286" s="187" t="s">
        <v>116</v>
      </c>
    </row>
    <row r="287" spans="1:65" s="13" customFormat="1" ht="10.199999999999999" x14ac:dyDescent="0.2">
      <c r="B287" s="170"/>
      <c r="D287" s="166" t="s">
        <v>171</v>
      </c>
      <c r="E287" s="171" t="s">
        <v>3</v>
      </c>
      <c r="F287" s="172" t="s">
        <v>400</v>
      </c>
      <c r="H287" s="173">
        <v>3.14</v>
      </c>
      <c r="I287" s="174"/>
      <c r="L287" s="170"/>
      <c r="M287" s="175"/>
      <c r="N287" s="176"/>
      <c r="O287" s="176"/>
      <c r="P287" s="176"/>
      <c r="Q287" s="176"/>
      <c r="R287" s="176"/>
      <c r="S287" s="176"/>
      <c r="T287" s="177"/>
      <c r="AT287" s="171" t="s">
        <v>171</v>
      </c>
      <c r="AU287" s="171" t="s">
        <v>82</v>
      </c>
      <c r="AV287" s="13" t="s">
        <v>82</v>
      </c>
      <c r="AW287" s="13" t="s">
        <v>33</v>
      </c>
      <c r="AX287" s="13" t="s">
        <v>72</v>
      </c>
      <c r="AY287" s="171" t="s">
        <v>116</v>
      </c>
    </row>
    <row r="288" spans="1:65" s="13" customFormat="1" ht="10.199999999999999" x14ac:dyDescent="0.2">
      <c r="B288" s="170"/>
      <c r="D288" s="166" t="s">
        <v>171</v>
      </c>
      <c r="E288" s="171" t="s">
        <v>3</v>
      </c>
      <c r="F288" s="172" t="s">
        <v>401</v>
      </c>
      <c r="H288" s="173">
        <v>32.07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171</v>
      </c>
      <c r="AU288" s="171" t="s">
        <v>82</v>
      </c>
      <c r="AV288" s="13" t="s">
        <v>82</v>
      </c>
      <c r="AW288" s="13" t="s">
        <v>33</v>
      </c>
      <c r="AX288" s="13" t="s">
        <v>72</v>
      </c>
      <c r="AY288" s="171" t="s">
        <v>116</v>
      </c>
    </row>
    <row r="289" spans="1:65" s="15" customFormat="1" ht="10.199999999999999" x14ac:dyDescent="0.2">
      <c r="B289" s="186"/>
      <c r="D289" s="166" t="s">
        <v>171</v>
      </c>
      <c r="E289" s="187" t="s">
        <v>3</v>
      </c>
      <c r="F289" s="188" t="s">
        <v>223</v>
      </c>
      <c r="H289" s="187" t="s">
        <v>3</v>
      </c>
      <c r="I289" s="189"/>
      <c r="L289" s="186"/>
      <c r="M289" s="190"/>
      <c r="N289" s="191"/>
      <c r="O289" s="191"/>
      <c r="P289" s="191"/>
      <c r="Q289" s="191"/>
      <c r="R289" s="191"/>
      <c r="S289" s="191"/>
      <c r="T289" s="192"/>
      <c r="AT289" s="187" t="s">
        <v>171</v>
      </c>
      <c r="AU289" s="187" t="s">
        <v>82</v>
      </c>
      <c r="AV289" s="15" t="s">
        <v>80</v>
      </c>
      <c r="AW289" s="15" t="s">
        <v>33</v>
      </c>
      <c r="AX289" s="15" t="s">
        <v>72</v>
      </c>
      <c r="AY289" s="187" t="s">
        <v>116</v>
      </c>
    </row>
    <row r="290" spans="1:65" s="13" customFormat="1" ht="10.199999999999999" x14ac:dyDescent="0.2">
      <c r="B290" s="170"/>
      <c r="D290" s="166" t="s">
        <v>171</v>
      </c>
      <c r="E290" s="171" t="s">
        <v>3</v>
      </c>
      <c r="F290" s="172" t="s">
        <v>402</v>
      </c>
      <c r="H290" s="173">
        <v>3.14</v>
      </c>
      <c r="I290" s="174"/>
      <c r="L290" s="170"/>
      <c r="M290" s="175"/>
      <c r="N290" s="176"/>
      <c r="O290" s="176"/>
      <c r="P290" s="176"/>
      <c r="Q290" s="176"/>
      <c r="R290" s="176"/>
      <c r="S290" s="176"/>
      <c r="T290" s="177"/>
      <c r="AT290" s="171" t="s">
        <v>171</v>
      </c>
      <c r="AU290" s="171" t="s">
        <v>82</v>
      </c>
      <c r="AV290" s="13" t="s">
        <v>82</v>
      </c>
      <c r="AW290" s="13" t="s">
        <v>33</v>
      </c>
      <c r="AX290" s="13" t="s">
        <v>72</v>
      </c>
      <c r="AY290" s="171" t="s">
        <v>116</v>
      </c>
    </row>
    <row r="291" spans="1:65" s="13" customFormat="1" ht="10.199999999999999" x14ac:dyDescent="0.2">
      <c r="B291" s="170"/>
      <c r="D291" s="166" t="s">
        <v>171</v>
      </c>
      <c r="E291" s="171" t="s">
        <v>3</v>
      </c>
      <c r="F291" s="172" t="s">
        <v>403</v>
      </c>
      <c r="H291" s="173">
        <v>35.369999999999997</v>
      </c>
      <c r="I291" s="174"/>
      <c r="L291" s="170"/>
      <c r="M291" s="175"/>
      <c r="N291" s="176"/>
      <c r="O291" s="176"/>
      <c r="P291" s="176"/>
      <c r="Q291" s="176"/>
      <c r="R291" s="176"/>
      <c r="S291" s="176"/>
      <c r="T291" s="177"/>
      <c r="AT291" s="171" t="s">
        <v>171</v>
      </c>
      <c r="AU291" s="171" t="s">
        <v>82</v>
      </c>
      <c r="AV291" s="13" t="s">
        <v>82</v>
      </c>
      <c r="AW291" s="13" t="s">
        <v>33</v>
      </c>
      <c r="AX291" s="13" t="s">
        <v>72</v>
      </c>
      <c r="AY291" s="171" t="s">
        <v>116</v>
      </c>
    </row>
    <row r="292" spans="1:65" s="15" customFormat="1" ht="10.199999999999999" x14ac:dyDescent="0.2">
      <c r="B292" s="186"/>
      <c r="D292" s="166" t="s">
        <v>171</v>
      </c>
      <c r="E292" s="187" t="s">
        <v>3</v>
      </c>
      <c r="F292" s="188" t="s">
        <v>329</v>
      </c>
      <c r="H292" s="187" t="s">
        <v>3</v>
      </c>
      <c r="I292" s="189"/>
      <c r="L292" s="186"/>
      <c r="M292" s="190"/>
      <c r="N292" s="191"/>
      <c r="O292" s="191"/>
      <c r="P292" s="191"/>
      <c r="Q292" s="191"/>
      <c r="R292" s="191"/>
      <c r="S292" s="191"/>
      <c r="T292" s="192"/>
      <c r="AT292" s="187" t="s">
        <v>171</v>
      </c>
      <c r="AU292" s="187" t="s">
        <v>82</v>
      </c>
      <c r="AV292" s="15" t="s">
        <v>80</v>
      </c>
      <c r="AW292" s="15" t="s">
        <v>33</v>
      </c>
      <c r="AX292" s="15" t="s">
        <v>72</v>
      </c>
      <c r="AY292" s="187" t="s">
        <v>116</v>
      </c>
    </row>
    <row r="293" spans="1:65" s="13" customFormat="1" ht="10.199999999999999" x14ac:dyDescent="0.2">
      <c r="B293" s="170"/>
      <c r="D293" s="166" t="s">
        <v>171</v>
      </c>
      <c r="E293" s="171" t="s">
        <v>3</v>
      </c>
      <c r="F293" s="172" t="s">
        <v>404</v>
      </c>
      <c r="H293" s="173">
        <v>27.097999999999999</v>
      </c>
      <c r="I293" s="174"/>
      <c r="L293" s="170"/>
      <c r="M293" s="175"/>
      <c r="N293" s="176"/>
      <c r="O293" s="176"/>
      <c r="P293" s="176"/>
      <c r="Q293" s="176"/>
      <c r="R293" s="176"/>
      <c r="S293" s="176"/>
      <c r="T293" s="177"/>
      <c r="AT293" s="171" t="s">
        <v>171</v>
      </c>
      <c r="AU293" s="171" t="s">
        <v>82</v>
      </c>
      <c r="AV293" s="13" t="s">
        <v>82</v>
      </c>
      <c r="AW293" s="13" t="s">
        <v>33</v>
      </c>
      <c r="AX293" s="13" t="s">
        <v>72</v>
      </c>
      <c r="AY293" s="171" t="s">
        <v>116</v>
      </c>
    </row>
    <row r="294" spans="1:65" s="14" customFormat="1" ht="10.199999999999999" x14ac:dyDescent="0.2">
      <c r="B294" s="178"/>
      <c r="D294" s="166" t="s">
        <v>171</v>
      </c>
      <c r="E294" s="179" t="s">
        <v>3</v>
      </c>
      <c r="F294" s="180" t="s">
        <v>181</v>
      </c>
      <c r="H294" s="181">
        <v>208.79400000000001</v>
      </c>
      <c r="I294" s="182"/>
      <c r="L294" s="178"/>
      <c r="M294" s="193"/>
      <c r="N294" s="194"/>
      <c r="O294" s="194"/>
      <c r="P294" s="194"/>
      <c r="Q294" s="194"/>
      <c r="R294" s="194"/>
      <c r="S294" s="194"/>
      <c r="T294" s="195"/>
      <c r="AT294" s="179" t="s">
        <v>171</v>
      </c>
      <c r="AU294" s="179" t="s">
        <v>82</v>
      </c>
      <c r="AV294" s="14" t="s">
        <v>133</v>
      </c>
      <c r="AW294" s="14" t="s">
        <v>33</v>
      </c>
      <c r="AX294" s="14" t="s">
        <v>80</v>
      </c>
      <c r="AY294" s="179" t="s">
        <v>116</v>
      </c>
    </row>
    <row r="295" spans="1:65" s="2" customFormat="1" ht="16.5" customHeight="1" x14ac:dyDescent="0.2">
      <c r="A295" s="33"/>
      <c r="B295" s="152"/>
      <c r="C295" s="153" t="s">
        <v>405</v>
      </c>
      <c r="D295" s="153" t="s">
        <v>119</v>
      </c>
      <c r="E295" s="154" t="s">
        <v>406</v>
      </c>
      <c r="F295" s="155" t="s">
        <v>407</v>
      </c>
      <c r="G295" s="156" t="s">
        <v>198</v>
      </c>
      <c r="H295" s="157">
        <v>63.866999999999997</v>
      </c>
      <c r="I295" s="158"/>
      <c r="J295" s="159">
        <f>ROUND(I295*H295,2)</f>
        <v>0</v>
      </c>
      <c r="K295" s="155" t="s">
        <v>199</v>
      </c>
      <c r="L295" s="34"/>
      <c r="M295" s="160" t="s">
        <v>3</v>
      </c>
      <c r="N295" s="161" t="s">
        <v>43</v>
      </c>
      <c r="O295" s="54"/>
      <c r="P295" s="162">
        <f>O295*H295</f>
        <v>0</v>
      </c>
      <c r="Q295" s="162">
        <v>1.9949999999999999E-2</v>
      </c>
      <c r="R295" s="162">
        <f>Q295*H295</f>
        <v>1.2741466499999998</v>
      </c>
      <c r="S295" s="162">
        <v>0</v>
      </c>
      <c r="T295" s="163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4" t="s">
        <v>133</v>
      </c>
      <c r="AT295" s="164" t="s">
        <v>119</v>
      </c>
      <c r="AU295" s="164" t="s">
        <v>82</v>
      </c>
      <c r="AY295" s="18" t="s">
        <v>116</v>
      </c>
      <c r="BE295" s="165">
        <f>IF(N295="základní",J295,0)</f>
        <v>0</v>
      </c>
      <c r="BF295" s="165">
        <f>IF(N295="snížená",J295,0)</f>
        <v>0</v>
      </c>
      <c r="BG295" s="165">
        <f>IF(N295="zákl. přenesená",J295,0)</f>
        <v>0</v>
      </c>
      <c r="BH295" s="165">
        <f>IF(N295="sníž. přenesená",J295,0)</f>
        <v>0</v>
      </c>
      <c r="BI295" s="165">
        <f>IF(N295="nulová",J295,0)</f>
        <v>0</v>
      </c>
      <c r="BJ295" s="18" t="s">
        <v>80</v>
      </c>
      <c r="BK295" s="165">
        <f>ROUND(I295*H295,2)</f>
        <v>0</v>
      </c>
      <c r="BL295" s="18" t="s">
        <v>133</v>
      </c>
      <c r="BM295" s="164" t="s">
        <v>408</v>
      </c>
    </row>
    <row r="296" spans="1:65" s="2" customFormat="1" ht="10.199999999999999" x14ac:dyDescent="0.2">
      <c r="A296" s="33"/>
      <c r="B296" s="34"/>
      <c r="C296" s="33"/>
      <c r="D296" s="166" t="s">
        <v>125</v>
      </c>
      <c r="E296" s="33"/>
      <c r="F296" s="167" t="s">
        <v>409</v>
      </c>
      <c r="G296" s="33"/>
      <c r="H296" s="33"/>
      <c r="I296" s="92"/>
      <c r="J296" s="33"/>
      <c r="K296" s="33"/>
      <c r="L296" s="34"/>
      <c r="M296" s="168"/>
      <c r="N296" s="169"/>
      <c r="O296" s="54"/>
      <c r="P296" s="54"/>
      <c r="Q296" s="54"/>
      <c r="R296" s="54"/>
      <c r="S296" s="54"/>
      <c r="T296" s="55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125</v>
      </c>
      <c r="AU296" s="18" t="s">
        <v>82</v>
      </c>
    </row>
    <row r="297" spans="1:65" s="15" customFormat="1" ht="10.199999999999999" x14ac:dyDescent="0.2">
      <c r="B297" s="186"/>
      <c r="D297" s="166" t="s">
        <v>171</v>
      </c>
      <c r="E297" s="187" t="s">
        <v>3</v>
      </c>
      <c r="F297" s="188" t="s">
        <v>215</v>
      </c>
      <c r="H297" s="187" t="s">
        <v>3</v>
      </c>
      <c r="I297" s="189"/>
      <c r="L297" s="186"/>
      <c r="M297" s="190"/>
      <c r="N297" s="191"/>
      <c r="O297" s="191"/>
      <c r="P297" s="191"/>
      <c r="Q297" s="191"/>
      <c r="R297" s="191"/>
      <c r="S297" s="191"/>
      <c r="T297" s="192"/>
      <c r="AT297" s="187" t="s">
        <v>171</v>
      </c>
      <c r="AU297" s="187" t="s">
        <v>82</v>
      </c>
      <c r="AV297" s="15" t="s">
        <v>80</v>
      </c>
      <c r="AW297" s="15" t="s">
        <v>33</v>
      </c>
      <c r="AX297" s="15" t="s">
        <v>72</v>
      </c>
      <c r="AY297" s="187" t="s">
        <v>116</v>
      </c>
    </row>
    <row r="298" spans="1:65" s="13" customFormat="1" ht="10.199999999999999" x14ac:dyDescent="0.2">
      <c r="B298" s="170"/>
      <c r="D298" s="166" t="s">
        <v>171</v>
      </c>
      <c r="E298" s="171" t="s">
        <v>3</v>
      </c>
      <c r="F298" s="172" t="s">
        <v>410</v>
      </c>
      <c r="H298" s="173">
        <v>1.419</v>
      </c>
      <c r="I298" s="174"/>
      <c r="L298" s="170"/>
      <c r="M298" s="175"/>
      <c r="N298" s="176"/>
      <c r="O298" s="176"/>
      <c r="P298" s="176"/>
      <c r="Q298" s="176"/>
      <c r="R298" s="176"/>
      <c r="S298" s="176"/>
      <c r="T298" s="177"/>
      <c r="AT298" s="171" t="s">
        <v>171</v>
      </c>
      <c r="AU298" s="171" t="s">
        <v>82</v>
      </c>
      <c r="AV298" s="13" t="s">
        <v>82</v>
      </c>
      <c r="AW298" s="13" t="s">
        <v>33</v>
      </c>
      <c r="AX298" s="13" t="s">
        <v>72</v>
      </c>
      <c r="AY298" s="171" t="s">
        <v>116</v>
      </c>
    </row>
    <row r="299" spans="1:65" s="15" customFormat="1" ht="10.199999999999999" x14ac:dyDescent="0.2">
      <c r="B299" s="186"/>
      <c r="D299" s="166" t="s">
        <v>171</v>
      </c>
      <c r="E299" s="187" t="s">
        <v>3</v>
      </c>
      <c r="F299" s="188" t="s">
        <v>217</v>
      </c>
      <c r="H299" s="187" t="s">
        <v>3</v>
      </c>
      <c r="I299" s="189"/>
      <c r="L299" s="186"/>
      <c r="M299" s="190"/>
      <c r="N299" s="191"/>
      <c r="O299" s="191"/>
      <c r="P299" s="191"/>
      <c r="Q299" s="191"/>
      <c r="R299" s="191"/>
      <c r="S299" s="191"/>
      <c r="T299" s="192"/>
      <c r="AT299" s="187" t="s">
        <v>171</v>
      </c>
      <c r="AU299" s="187" t="s">
        <v>82</v>
      </c>
      <c r="AV299" s="15" t="s">
        <v>80</v>
      </c>
      <c r="AW299" s="15" t="s">
        <v>33</v>
      </c>
      <c r="AX299" s="15" t="s">
        <v>72</v>
      </c>
      <c r="AY299" s="187" t="s">
        <v>116</v>
      </c>
    </row>
    <row r="300" spans="1:65" s="13" customFormat="1" ht="10.199999999999999" x14ac:dyDescent="0.2">
      <c r="B300" s="170"/>
      <c r="D300" s="166" t="s">
        <v>171</v>
      </c>
      <c r="E300" s="171" t="s">
        <v>3</v>
      </c>
      <c r="F300" s="172" t="s">
        <v>411</v>
      </c>
      <c r="H300" s="173">
        <v>14.211</v>
      </c>
      <c r="I300" s="174"/>
      <c r="L300" s="170"/>
      <c r="M300" s="175"/>
      <c r="N300" s="176"/>
      <c r="O300" s="176"/>
      <c r="P300" s="176"/>
      <c r="Q300" s="176"/>
      <c r="R300" s="176"/>
      <c r="S300" s="176"/>
      <c r="T300" s="177"/>
      <c r="AT300" s="171" t="s">
        <v>171</v>
      </c>
      <c r="AU300" s="171" t="s">
        <v>82</v>
      </c>
      <c r="AV300" s="13" t="s">
        <v>82</v>
      </c>
      <c r="AW300" s="13" t="s">
        <v>33</v>
      </c>
      <c r="AX300" s="13" t="s">
        <v>72</v>
      </c>
      <c r="AY300" s="171" t="s">
        <v>116</v>
      </c>
    </row>
    <row r="301" spans="1:65" s="15" customFormat="1" ht="10.199999999999999" x14ac:dyDescent="0.2">
      <c r="B301" s="186"/>
      <c r="D301" s="166" t="s">
        <v>171</v>
      </c>
      <c r="E301" s="187" t="s">
        <v>3</v>
      </c>
      <c r="F301" s="188" t="s">
        <v>219</v>
      </c>
      <c r="H301" s="187" t="s">
        <v>3</v>
      </c>
      <c r="I301" s="189"/>
      <c r="L301" s="186"/>
      <c r="M301" s="190"/>
      <c r="N301" s="191"/>
      <c r="O301" s="191"/>
      <c r="P301" s="191"/>
      <c r="Q301" s="191"/>
      <c r="R301" s="191"/>
      <c r="S301" s="191"/>
      <c r="T301" s="192"/>
      <c r="AT301" s="187" t="s">
        <v>171</v>
      </c>
      <c r="AU301" s="187" t="s">
        <v>82</v>
      </c>
      <c r="AV301" s="15" t="s">
        <v>80</v>
      </c>
      <c r="AW301" s="15" t="s">
        <v>33</v>
      </c>
      <c r="AX301" s="15" t="s">
        <v>72</v>
      </c>
      <c r="AY301" s="187" t="s">
        <v>116</v>
      </c>
    </row>
    <row r="302" spans="1:65" s="13" customFormat="1" ht="10.199999999999999" x14ac:dyDescent="0.2">
      <c r="B302" s="170"/>
      <c r="D302" s="166" t="s">
        <v>171</v>
      </c>
      <c r="E302" s="171" t="s">
        <v>3</v>
      </c>
      <c r="F302" s="172" t="s">
        <v>412</v>
      </c>
      <c r="H302" s="173">
        <v>14.090999999999999</v>
      </c>
      <c r="I302" s="174"/>
      <c r="L302" s="170"/>
      <c r="M302" s="175"/>
      <c r="N302" s="176"/>
      <c r="O302" s="176"/>
      <c r="P302" s="176"/>
      <c r="Q302" s="176"/>
      <c r="R302" s="176"/>
      <c r="S302" s="176"/>
      <c r="T302" s="177"/>
      <c r="AT302" s="171" t="s">
        <v>171</v>
      </c>
      <c r="AU302" s="171" t="s">
        <v>82</v>
      </c>
      <c r="AV302" s="13" t="s">
        <v>82</v>
      </c>
      <c r="AW302" s="13" t="s">
        <v>33</v>
      </c>
      <c r="AX302" s="13" t="s">
        <v>72</v>
      </c>
      <c r="AY302" s="171" t="s">
        <v>116</v>
      </c>
    </row>
    <row r="303" spans="1:65" s="15" customFormat="1" ht="10.199999999999999" x14ac:dyDescent="0.2">
      <c r="B303" s="186"/>
      <c r="D303" s="166" t="s">
        <v>171</v>
      </c>
      <c r="E303" s="187" t="s">
        <v>3</v>
      </c>
      <c r="F303" s="188" t="s">
        <v>221</v>
      </c>
      <c r="H303" s="187" t="s">
        <v>3</v>
      </c>
      <c r="I303" s="189"/>
      <c r="L303" s="186"/>
      <c r="M303" s="190"/>
      <c r="N303" s="191"/>
      <c r="O303" s="191"/>
      <c r="P303" s="191"/>
      <c r="Q303" s="191"/>
      <c r="R303" s="191"/>
      <c r="S303" s="191"/>
      <c r="T303" s="192"/>
      <c r="AT303" s="187" t="s">
        <v>171</v>
      </c>
      <c r="AU303" s="187" t="s">
        <v>82</v>
      </c>
      <c r="AV303" s="15" t="s">
        <v>80</v>
      </c>
      <c r="AW303" s="15" t="s">
        <v>33</v>
      </c>
      <c r="AX303" s="15" t="s">
        <v>72</v>
      </c>
      <c r="AY303" s="187" t="s">
        <v>116</v>
      </c>
    </row>
    <row r="304" spans="1:65" s="13" customFormat="1" ht="10.199999999999999" x14ac:dyDescent="0.2">
      <c r="B304" s="170"/>
      <c r="D304" s="166" t="s">
        <v>171</v>
      </c>
      <c r="E304" s="171" t="s">
        <v>3</v>
      </c>
      <c r="F304" s="172" t="s">
        <v>413</v>
      </c>
      <c r="H304" s="173">
        <v>14.090999999999999</v>
      </c>
      <c r="I304" s="174"/>
      <c r="L304" s="170"/>
      <c r="M304" s="175"/>
      <c r="N304" s="176"/>
      <c r="O304" s="176"/>
      <c r="P304" s="176"/>
      <c r="Q304" s="176"/>
      <c r="R304" s="176"/>
      <c r="S304" s="176"/>
      <c r="T304" s="177"/>
      <c r="AT304" s="171" t="s">
        <v>171</v>
      </c>
      <c r="AU304" s="171" t="s">
        <v>82</v>
      </c>
      <c r="AV304" s="13" t="s">
        <v>82</v>
      </c>
      <c r="AW304" s="13" t="s">
        <v>33</v>
      </c>
      <c r="AX304" s="13" t="s">
        <v>72</v>
      </c>
      <c r="AY304" s="171" t="s">
        <v>116</v>
      </c>
    </row>
    <row r="305" spans="1:65" s="15" customFormat="1" ht="10.199999999999999" x14ac:dyDescent="0.2">
      <c r="B305" s="186"/>
      <c r="D305" s="166" t="s">
        <v>171</v>
      </c>
      <c r="E305" s="187" t="s">
        <v>3</v>
      </c>
      <c r="F305" s="188" t="s">
        <v>223</v>
      </c>
      <c r="H305" s="187" t="s">
        <v>3</v>
      </c>
      <c r="I305" s="189"/>
      <c r="L305" s="186"/>
      <c r="M305" s="190"/>
      <c r="N305" s="191"/>
      <c r="O305" s="191"/>
      <c r="P305" s="191"/>
      <c r="Q305" s="191"/>
      <c r="R305" s="191"/>
      <c r="S305" s="191"/>
      <c r="T305" s="192"/>
      <c r="AT305" s="187" t="s">
        <v>171</v>
      </c>
      <c r="AU305" s="187" t="s">
        <v>82</v>
      </c>
      <c r="AV305" s="15" t="s">
        <v>80</v>
      </c>
      <c r="AW305" s="15" t="s">
        <v>33</v>
      </c>
      <c r="AX305" s="15" t="s">
        <v>72</v>
      </c>
      <c r="AY305" s="187" t="s">
        <v>116</v>
      </c>
    </row>
    <row r="306" spans="1:65" s="13" customFormat="1" ht="10.199999999999999" x14ac:dyDescent="0.2">
      <c r="B306" s="170"/>
      <c r="D306" s="166" t="s">
        <v>171</v>
      </c>
      <c r="E306" s="171" t="s">
        <v>3</v>
      </c>
      <c r="F306" s="172" t="s">
        <v>414</v>
      </c>
      <c r="H306" s="173">
        <v>14.090999999999999</v>
      </c>
      <c r="I306" s="174"/>
      <c r="L306" s="170"/>
      <c r="M306" s="175"/>
      <c r="N306" s="176"/>
      <c r="O306" s="176"/>
      <c r="P306" s="176"/>
      <c r="Q306" s="176"/>
      <c r="R306" s="176"/>
      <c r="S306" s="176"/>
      <c r="T306" s="177"/>
      <c r="AT306" s="171" t="s">
        <v>171</v>
      </c>
      <c r="AU306" s="171" t="s">
        <v>82</v>
      </c>
      <c r="AV306" s="13" t="s">
        <v>82</v>
      </c>
      <c r="AW306" s="13" t="s">
        <v>33</v>
      </c>
      <c r="AX306" s="13" t="s">
        <v>72</v>
      </c>
      <c r="AY306" s="171" t="s">
        <v>116</v>
      </c>
    </row>
    <row r="307" spans="1:65" s="15" customFormat="1" ht="10.199999999999999" x14ac:dyDescent="0.2">
      <c r="B307" s="186"/>
      <c r="D307" s="166" t="s">
        <v>171</v>
      </c>
      <c r="E307" s="187" t="s">
        <v>3</v>
      </c>
      <c r="F307" s="188" t="s">
        <v>329</v>
      </c>
      <c r="H307" s="187" t="s">
        <v>3</v>
      </c>
      <c r="I307" s="189"/>
      <c r="L307" s="186"/>
      <c r="M307" s="190"/>
      <c r="N307" s="191"/>
      <c r="O307" s="191"/>
      <c r="P307" s="191"/>
      <c r="Q307" s="191"/>
      <c r="R307" s="191"/>
      <c r="S307" s="191"/>
      <c r="T307" s="192"/>
      <c r="AT307" s="187" t="s">
        <v>171</v>
      </c>
      <c r="AU307" s="187" t="s">
        <v>82</v>
      </c>
      <c r="AV307" s="15" t="s">
        <v>80</v>
      </c>
      <c r="AW307" s="15" t="s">
        <v>33</v>
      </c>
      <c r="AX307" s="15" t="s">
        <v>72</v>
      </c>
      <c r="AY307" s="187" t="s">
        <v>116</v>
      </c>
    </row>
    <row r="308" spans="1:65" s="13" customFormat="1" ht="10.199999999999999" x14ac:dyDescent="0.2">
      <c r="B308" s="170"/>
      <c r="D308" s="166" t="s">
        <v>171</v>
      </c>
      <c r="E308" s="171" t="s">
        <v>3</v>
      </c>
      <c r="F308" s="172" t="s">
        <v>415</v>
      </c>
      <c r="H308" s="173">
        <v>5.9640000000000004</v>
      </c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1" t="s">
        <v>171</v>
      </c>
      <c r="AU308" s="171" t="s">
        <v>82</v>
      </c>
      <c r="AV308" s="13" t="s">
        <v>82</v>
      </c>
      <c r="AW308" s="13" t="s">
        <v>33</v>
      </c>
      <c r="AX308" s="13" t="s">
        <v>72</v>
      </c>
      <c r="AY308" s="171" t="s">
        <v>116</v>
      </c>
    </row>
    <row r="309" spans="1:65" s="14" customFormat="1" ht="10.199999999999999" x14ac:dyDescent="0.2">
      <c r="B309" s="178"/>
      <c r="D309" s="166" t="s">
        <v>171</v>
      </c>
      <c r="E309" s="179" t="s">
        <v>3</v>
      </c>
      <c r="F309" s="180" t="s">
        <v>181</v>
      </c>
      <c r="H309" s="181">
        <v>63.866999999999997</v>
      </c>
      <c r="I309" s="182"/>
      <c r="L309" s="178"/>
      <c r="M309" s="193"/>
      <c r="N309" s="194"/>
      <c r="O309" s="194"/>
      <c r="P309" s="194"/>
      <c r="Q309" s="194"/>
      <c r="R309" s="194"/>
      <c r="S309" s="194"/>
      <c r="T309" s="195"/>
      <c r="AT309" s="179" t="s">
        <v>171</v>
      </c>
      <c r="AU309" s="179" t="s">
        <v>82</v>
      </c>
      <c r="AV309" s="14" t="s">
        <v>133</v>
      </c>
      <c r="AW309" s="14" t="s">
        <v>33</v>
      </c>
      <c r="AX309" s="14" t="s">
        <v>80</v>
      </c>
      <c r="AY309" s="179" t="s">
        <v>116</v>
      </c>
    </row>
    <row r="310" spans="1:65" s="2" customFormat="1" ht="16.5" customHeight="1" x14ac:dyDescent="0.2">
      <c r="A310" s="33"/>
      <c r="B310" s="152"/>
      <c r="C310" s="153" t="s">
        <v>416</v>
      </c>
      <c r="D310" s="153" t="s">
        <v>119</v>
      </c>
      <c r="E310" s="154" t="s">
        <v>417</v>
      </c>
      <c r="F310" s="155" t="s">
        <v>418</v>
      </c>
      <c r="G310" s="156" t="s">
        <v>198</v>
      </c>
      <c r="H310" s="157">
        <v>3408.5</v>
      </c>
      <c r="I310" s="158"/>
      <c r="J310" s="159">
        <f>ROUND(I310*H310,2)</f>
        <v>0</v>
      </c>
      <c r="K310" s="155" t="s">
        <v>199</v>
      </c>
      <c r="L310" s="34"/>
      <c r="M310" s="160" t="s">
        <v>3</v>
      </c>
      <c r="N310" s="161" t="s">
        <v>43</v>
      </c>
      <c r="O310" s="54"/>
      <c r="P310" s="162">
        <f>O310*H310</f>
        <v>0</v>
      </c>
      <c r="Q310" s="162">
        <v>8.8999999999999999E-3</v>
      </c>
      <c r="R310" s="162">
        <f>Q310*H310</f>
        <v>30.335650000000001</v>
      </c>
      <c r="S310" s="162">
        <v>0</v>
      </c>
      <c r="T310" s="163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4" t="s">
        <v>133</v>
      </c>
      <c r="AT310" s="164" t="s">
        <v>119</v>
      </c>
      <c r="AU310" s="164" t="s">
        <v>82</v>
      </c>
      <c r="AY310" s="18" t="s">
        <v>116</v>
      </c>
      <c r="BE310" s="165">
        <f>IF(N310="základní",J310,0)</f>
        <v>0</v>
      </c>
      <c r="BF310" s="165">
        <f>IF(N310="snížená",J310,0)</f>
        <v>0</v>
      </c>
      <c r="BG310" s="165">
        <f>IF(N310="zákl. přenesená",J310,0)</f>
        <v>0</v>
      </c>
      <c r="BH310" s="165">
        <f>IF(N310="sníž. přenesená",J310,0)</f>
        <v>0</v>
      </c>
      <c r="BI310" s="165">
        <f>IF(N310="nulová",J310,0)</f>
        <v>0</v>
      </c>
      <c r="BJ310" s="18" t="s">
        <v>80</v>
      </c>
      <c r="BK310" s="165">
        <f>ROUND(I310*H310,2)</f>
        <v>0</v>
      </c>
      <c r="BL310" s="18" t="s">
        <v>133</v>
      </c>
      <c r="BM310" s="164" t="s">
        <v>419</v>
      </c>
    </row>
    <row r="311" spans="1:65" s="2" customFormat="1" ht="10.199999999999999" x14ac:dyDescent="0.2">
      <c r="A311" s="33"/>
      <c r="B311" s="34"/>
      <c r="C311" s="33"/>
      <c r="D311" s="166" t="s">
        <v>125</v>
      </c>
      <c r="E311" s="33"/>
      <c r="F311" s="167" t="s">
        <v>420</v>
      </c>
      <c r="G311" s="33"/>
      <c r="H311" s="33"/>
      <c r="I311" s="92"/>
      <c r="J311" s="33"/>
      <c r="K311" s="33"/>
      <c r="L311" s="34"/>
      <c r="M311" s="168"/>
      <c r="N311" s="169"/>
      <c r="O311" s="54"/>
      <c r="P311" s="54"/>
      <c r="Q311" s="54"/>
      <c r="R311" s="54"/>
      <c r="S311" s="54"/>
      <c r="T311" s="55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T311" s="18" t="s">
        <v>125</v>
      </c>
      <c r="AU311" s="18" t="s">
        <v>82</v>
      </c>
    </row>
    <row r="312" spans="1:65" s="15" customFormat="1" ht="10.199999999999999" x14ac:dyDescent="0.2">
      <c r="B312" s="186"/>
      <c r="D312" s="166" t="s">
        <v>171</v>
      </c>
      <c r="E312" s="187" t="s">
        <v>3</v>
      </c>
      <c r="F312" s="188" t="s">
        <v>215</v>
      </c>
      <c r="H312" s="187" t="s">
        <v>3</v>
      </c>
      <c r="I312" s="189"/>
      <c r="L312" s="186"/>
      <c r="M312" s="190"/>
      <c r="N312" s="191"/>
      <c r="O312" s="191"/>
      <c r="P312" s="191"/>
      <c r="Q312" s="191"/>
      <c r="R312" s="191"/>
      <c r="S312" s="191"/>
      <c r="T312" s="192"/>
      <c r="AT312" s="187" t="s">
        <v>171</v>
      </c>
      <c r="AU312" s="187" t="s">
        <v>82</v>
      </c>
      <c r="AV312" s="15" t="s">
        <v>80</v>
      </c>
      <c r="AW312" s="15" t="s">
        <v>33</v>
      </c>
      <c r="AX312" s="15" t="s">
        <v>72</v>
      </c>
      <c r="AY312" s="187" t="s">
        <v>116</v>
      </c>
    </row>
    <row r="313" spans="1:65" s="13" customFormat="1" ht="10.199999999999999" x14ac:dyDescent="0.2">
      <c r="B313" s="170"/>
      <c r="D313" s="166" t="s">
        <v>171</v>
      </c>
      <c r="E313" s="171" t="s">
        <v>3</v>
      </c>
      <c r="F313" s="172" t="s">
        <v>300</v>
      </c>
      <c r="H313" s="173">
        <v>53.06</v>
      </c>
      <c r="I313" s="174"/>
      <c r="L313" s="170"/>
      <c r="M313" s="175"/>
      <c r="N313" s="176"/>
      <c r="O313" s="176"/>
      <c r="P313" s="176"/>
      <c r="Q313" s="176"/>
      <c r="R313" s="176"/>
      <c r="S313" s="176"/>
      <c r="T313" s="177"/>
      <c r="AT313" s="171" t="s">
        <v>171</v>
      </c>
      <c r="AU313" s="171" t="s">
        <v>82</v>
      </c>
      <c r="AV313" s="13" t="s">
        <v>82</v>
      </c>
      <c r="AW313" s="13" t="s">
        <v>33</v>
      </c>
      <c r="AX313" s="13" t="s">
        <v>72</v>
      </c>
      <c r="AY313" s="171" t="s">
        <v>116</v>
      </c>
    </row>
    <row r="314" spans="1:65" s="13" customFormat="1" ht="10.199999999999999" x14ac:dyDescent="0.2">
      <c r="B314" s="170"/>
      <c r="D314" s="166" t="s">
        <v>171</v>
      </c>
      <c r="E314" s="171" t="s">
        <v>3</v>
      </c>
      <c r="F314" s="172" t="s">
        <v>302</v>
      </c>
      <c r="H314" s="173">
        <v>181.28</v>
      </c>
      <c r="I314" s="174"/>
      <c r="L314" s="170"/>
      <c r="M314" s="175"/>
      <c r="N314" s="176"/>
      <c r="O314" s="176"/>
      <c r="P314" s="176"/>
      <c r="Q314" s="176"/>
      <c r="R314" s="176"/>
      <c r="S314" s="176"/>
      <c r="T314" s="177"/>
      <c r="AT314" s="171" t="s">
        <v>171</v>
      </c>
      <c r="AU314" s="171" t="s">
        <v>82</v>
      </c>
      <c r="AV314" s="13" t="s">
        <v>82</v>
      </c>
      <c r="AW314" s="13" t="s">
        <v>33</v>
      </c>
      <c r="AX314" s="13" t="s">
        <v>72</v>
      </c>
      <c r="AY314" s="171" t="s">
        <v>116</v>
      </c>
    </row>
    <row r="315" spans="1:65" s="13" customFormat="1" ht="10.199999999999999" x14ac:dyDescent="0.2">
      <c r="B315" s="170"/>
      <c r="D315" s="166" t="s">
        <v>171</v>
      </c>
      <c r="E315" s="171" t="s">
        <v>3</v>
      </c>
      <c r="F315" s="172" t="s">
        <v>304</v>
      </c>
      <c r="H315" s="173">
        <v>59.1</v>
      </c>
      <c r="I315" s="174"/>
      <c r="L315" s="170"/>
      <c r="M315" s="175"/>
      <c r="N315" s="176"/>
      <c r="O315" s="176"/>
      <c r="P315" s="176"/>
      <c r="Q315" s="176"/>
      <c r="R315" s="176"/>
      <c r="S315" s="176"/>
      <c r="T315" s="177"/>
      <c r="AT315" s="171" t="s">
        <v>171</v>
      </c>
      <c r="AU315" s="171" t="s">
        <v>82</v>
      </c>
      <c r="AV315" s="13" t="s">
        <v>82</v>
      </c>
      <c r="AW315" s="13" t="s">
        <v>33</v>
      </c>
      <c r="AX315" s="13" t="s">
        <v>72</v>
      </c>
      <c r="AY315" s="171" t="s">
        <v>116</v>
      </c>
    </row>
    <row r="316" spans="1:65" s="15" customFormat="1" ht="10.199999999999999" x14ac:dyDescent="0.2">
      <c r="B316" s="186"/>
      <c r="D316" s="166" t="s">
        <v>171</v>
      </c>
      <c r="E316" s="187" t="s">
        <v>3</v>
      </c>
      <c r="F316" s="188" t="s">
        <v>217</v>
      </c>
      <c r="H316" s="187" t="s">
        <v>3</v>
      </c>
      <c r="I316" s="189"/>
      <c r="L316" s="186"/>
      <c r="M316" s="190"/>
      <c r="N316" s="191"/>
      <c r="O316" s="191"/>
      <c r="P316" s="191"/>
      <c r="Q316" s="191"/>
      <c r="R316" s="191"/>
      <c r="S316" s="191"/>
      <c r="T316" s="192"/>
      <c r="AT316" s="187" t="s">
        <v>171</v>
      </c>
      <c r="AU316" s="187" t="s">
        <v>82</v>
      </c>
      <c r="AV316" s="15" t="s">
        <v>80</v>
      </c>
      <c r="AW316" s="15" t="s">
        <v>33</v>
      </c>
      <c r="AX316" s="15" t="s">
        <v>72</v>
      </c>
      <c r="AY316" s="187" t="s">
        <v>116</v>
      </c>
    </row>
    <row r="317" spans="1:65" s="13" customFormat="1" ht="10.199999999999999" x14ac:dyDescent="0.2">
      <c r="B317" s="170"/>
      <c r="D317" s="166" t="s">
        <v>171</v>
      </c>
      <c r="E317" s="171" t="s">
        <v>3</v>
      </c>
      <c r="F317" s="172" t="s">
        <v>305</v>
      </c>
      <c r="H317" s="173">
        <v>152.63999999999999</v>
      </c>
      <c r="I317" s="174"/>
      <c r="L317" s="170"/>
      <c r="M317" s="175"/>
      <c r="N317" s="176"/>
      <c r="O317" s="176"/>
      <c r="P317" s="176"/>
      <c r="Q317" s="176"/>
      <c r="R317" s="176"/>
      <c r="S317" s="176"/>
      <c r="T317" s="177"/>
      <c r="AT317" s="171" t="s">
        <v>171</v>
      </c>
      <c r="AU317" s="171" t="s">
        <v>82</v>
      </c>
      <c r="AV317" s="13" t="s">
        <v>82</v>
      </c>
      <c r="AW317" s="13" t="s">
        <v>33</v>
      </c>
      <c r="AX317" s="13" t="s">
        <v>72</v>
      </c>
      <c r="AY317" s="171" t="s">
        <v>116</v>
      </c>
    </row>
    <row r="318" spans="1:65" s="13" customFormat="1" ht="10.199999999999999" x14ac:dyDescent="0.2">
      <c r="B318" s="170"/>
      <c r="D318" s="166" t="s">
        <v>171</v>
      </c>
      <c r="E318" s="171" t="s">
        <v>3</v>
      </c>
      <c r="F318" s="172" t="s">
        <v>307</v>
      </c>
      <c r="H318" s="173">
        <v>31.4</v>
      </c>
      <c r="I318" s="174"/>
      <c r="L318" s="170"/>
      <c r="M318" s="175"/>
      <c r="N318" s="176"/>
      <c r="O318" s="176"/>
      <c r="P318" s="176"/>
      <c r="Q318" s="176"/>
      <c r="R318" s="176"/>
      <c r="S318" s="176"/>
      <c r="T318" s="177"/>
      <c r="AT318" s="171" t="s">
        <v>171</v>
      </c>
      <c r="AU318" s="171" t="s">
        <v>82</v>
      </c>
      <c r="AV318" s="13" t="s">
        <v>82</v>
      </c>
      <c r="AW318" s="13" t="s">
        <v>33</v>
      </c>
      <c r="AX318" s="13" t="s">
        <v>72</v>
      </c>
      <c r="AY318" s="171" t="s">
        <v>116</v>
      </c>
    </row>
    <row r="319" spans="1:65" s="13" customFormat="1" ht="10.199999999999999" x14ac:dyDescent="0.2">
      <c r="B319" s="170"/>
      <c r="D319" s="166" t="s">
        <v>171</v>
      </c>
      <c r="E319" s="171" t="s">
        <v>3</v>
      </c>
      <c r="F319" s="172" t="s">
        <v>308</v>
      </c>
      <c r="H319" s="173">
        <v>333.7</v>
      </c>
      <c r="I319" s="174"/>
      <c r="L319" s="170"/>
      <c r="M319" s="175"/>
      <c r="N319" s="176"/>
      <c r="O319" s="176"/>
      <c r="P319" s="176"/>
      <c r="Q319" s="176"/>
      <c r="R319" s="176"/>
      <c r="S319" s="176"/>
      <c r="T319" s="177"/>
      <c r="AT319" s="171" t="s">
        <v>171</v>
      </c>
      <c r="AU319" s="171" t="s">
        <v>82</v>
      </c>
      <c r="AV319" s="13" t="s">
        <v>82</v>
      </c>
      <c r="AW319" s="13" t="s">
        <v>33</v>
      </c>
      <c r="AX319" s="13" t="s">
        <v>72</v>
      </c>
      <c r="AY319" s="171" t="s">
        <v>116</v>
      </c>
    </row>
    <row r="320" spans="1:65" s="13" customFormat="1" ht="10.199999999999999" x14ac:dyDescent="0.2">
      <c r="B320" s="170"/>
      <c r="D320" s="166" t="s">
        <v>171</v>
      </c>
      <c r="E320" s="171" t="s">
        <v>3</v>
      </c>
      <c r="F320" s="172" t="s">
        <v>310</v>
      </c>
      <c r="H320" s="173">
        <v>237.32</v>
      </c>
      <c r="I320" s="174"/>
      <c r="L320" s="170"/>
      <c r="M320" s="175"/>
      <c r="N320" s="176"/>
      <c r="O320" s="176"/>
      <c r="P320" s="176"/>
      <c r="Q320" s="176"/>
      <c r="R320" s="176"/>
      <c r="S320" s="176"/>
      <c r="T320" s="177"/>
      <c r="AT320" s="171" t="s">
        <v>171</v>
      </c>
      <c r="AU320" s="171" t="s">
        <v>82</v>
      </c>
      <c r="AV320" s="13" t="s">
        <v>82</v>
      </c>
      <c r="AW320" s="13" t="s">
        <v>33</v>
      </c>
      <c r="AX320" s="13" t="s">
        <v>72</v>
      </c>
      <c r="AY320" s="171" t="s">
        <v>116</v>
      </c>
    </row>
    <row r="321" spans="2:51" s="15" customFormat="1" ht="10.199999999999999" x14ac:dyDescent="0.2">
      <c r="B321" s="186"/>
      <c r="D321" s="166" t="s">
        <v>171</v>
      </c>
      <c r="E321" s="187" t="s">
        <v>3</v>
      </c>
      <c r="F321" s="188" t="s">
        <v>219</v>
      </c>
      <c r="H321" s="187" t="s">
        <v>3</v>
      </c>
      <c r="I321" s="189"/>
      <c r="L321" s="186"/>
      <c r="M321" s="190"/>
      <c r="N321" s="191"/>
      <c r="O321" s="191"/>
      <c r="P321" s="191"/>
      <c r="Q321" s="191"/>
      <c r="R321" s="191"/>
      <c r="S321" s="191"/>
      <c r="T321" s="192"/>
      <c r="AT321" s="187" t="s">
        <v>171</v>
      </c>
      <c r="AU321" s="187" t="s">
        <v>82</v>
      </c>
      <c r="AV321" s="15" t="s">
        <v>80</v>
      </c>
      <c r="AW321" s="15" t="s">
        <v>33</v>
      </c>
      <c r="AX321" s="15" t="s">
        <v>72</v>
      </c>
      <c r="AY321" s="187" t="s">
        <v>116</v>
      </c>
    </row>
    <row r="322" spans="2:51" s="13" customFormat="1" ht="10.199999999999999" x14ac:dyDescent="0.2">
      <c r="B322" s="170"/>
      <c r="D322" s="166" t="s">
        <v>171</v>
      </c>
      <c r="E322" s="171" t="s">
        <v>3</v>
      </c>
      <c r="F322" s="172" t="s">
        <v>311</v>
      </c>
      <c r="H322" s="173">
        <v>161.02000000000001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1" t="s">
        <v>171</v>
      </c>
      <c r="AU322" s="171" t="s">
        <v>82</v>
      </c>
      <c r="AV322" s="13" t="s">
        <v>82</v>
      </c>
      <c r="AW322" s="13" t="s">
        <v>33</v>
      </c>
      <c r="AX322" s="13" t="s">
        <v>72</v>
      </c>
      <c r="AY322" s="171" t="s">
        <v>116</v>
      </c>
    </row>
    <row r="323" spans="2:51" s="13" customFormat="1" ht="10.199999999999999" x14ac:dyDescent="0.2">
      <c r="B323" s="170"/>
      <c r="D323" s="166" t="s">
        <v>171</v>
      </c>
      <c r="E323" s="171" t="s">
        <v>3</v>
      </c>
      <c r="F323" s="172" t="s">
        <v>313</v>
      </c>
      <c r="H323" s="173">
        <v>31.4</v>
      </c>
      <c r="I323" s="174"/>
      <c r="L323" s="170"/>
      <c r="M323" s="175"/>
      <c r="N323" s="176"/>
      <c r="O323" s="176"/>
      <c r="P323" s="176"/>
      <c r="Q323" s="176"/>
      <c r="R323" s="176"/>
      <c r="S323" s="176"/>
      <c r="T323" s="177"/>
      <c r="AT323" s="171" t="s">
        <v>171</v>
      </c>
      <c r="AU323" s="171" t="s">
        <v>82</v>
      </c>
      <c r="AV323" s="13" t="s">
        <v>82</v>
      </c>
      <c r="AW323" s="13" t="s">
        <v>33</v>
      </c>
      <c r="AX323" s="13" t="s">
        <v>72</v>
      </c>
      <c r="AY323" s="171" t="s">
        <v>116</v>
      </c>
    </row>
    <row r="324" spans="2:51" s="13" customFormat="1" ht="10.199999999999999" x14ac:dyDescent="0.2">
      <c r="B324" s="170"/>
      <c r="D324" s="166" t="s">
        <v>171</v>
      </c>
      <c r="E324" s="171" t="s">
        <v>3</v>
      </c>
      <c r="F324" s="172" t="s">
        <v>314</v>
      </c>
      <c r="H324" s="173">
        <v>320.7</v>
      </c>
      <c r="I324" s="174"/>
      <c r="L324" s="170"/>
      <c r="M324" s="175"/>
      <c r="N324" s="176"/>
      <c r="O324" s="176"/>
      <c r="P324" s="176"/>
      <c r="Q324" s="176"/>
      <c r="R324" s="176"/>
      <c r="S324" s="176"/>
      <c r="T324" s="177"/>
      <c r="AT324" s="171" t="s">
        <v>171</v>
      </c>
      <c r="AU324" s="171" t="s">
        <v>82</v>
      </c>
      <c r="AV324" s="13" t="s">
        <v>82</v>
      </c>
      <c r="AW324" s="13" t="s">
        <v>33</v>
      </c>
      <c r="AX324" s="13" t="s">
        <v>72</v>
      </c>
      <c r="AY324" s="171" t="s">
        <v>116</v>
      </c>
    </row>
    <row r="325" spans="2:51" s="13" customFormat="1" ht="10.199999999999999" x14ac:dyDescent="0.2">
      <c r="B325" s="170"/>
      <c r="D325" s="166" t="s">
        <v>171</v>
      </c>
      <c r="E325" s="171" t="s">
        <v>3</v>
      </c>
      <c r="F325" s="172" t="s">
        <v>316</v>
      </c>
      <c r="H325" s="173">
        <v>206.81</v>
      </c>
      <c r="I325" s="174"/>
      <c r="L325" s="170"/>
      <c r="M325" s="175"/>
      <c r="N325" s="176"/>
      <c r="O325" s="176"/>
      <c r="P325" s="176"/>
      <c r="Q325" s="176"/>
      <c r="R325" s="176"/>
      <c r="S325" s="176"/>
      <c r="T325" s="177"/>
      <c r="AT325" s="171" t="s">
        <v>171</v>
      </c>
      <c r="AU325" s="171" t="s">
        <v>82</v>
      </c>
      <c r="AV325" s="13" t="s">
        <v>82</v>
      </c>
      <c r="AW325" s="13" t="s">
        <v>33</v>
      </c>
      <c r="AX325" s="13" t="s">
        <v>72</v>
      </c>
      <c r="AY325" s="171" t="s">
        <v>116</v>
      </c>
    </row>
    <row r="326" spans="2:51" s="15" customFormat="1" ht="10.199999999999999" x14ac:dyDescent="0.2">
      <c r="B326" s="186"/>
      <c r="D326" s="166" t="s">
        <v>171</v>
      </c>
      <c r="E326" s="187" t="s">
        <v>3</v>
      </c>
      <c r="F326" s="188" t="s">
        <v>221</v>
      </c>
      <c r="H326" s="187" t="s">
        <v>3</v>
      </c>
      <c r="I326" s="189"/>
      <c r="L326" s="186"/>
      <c r="M326" s="190"/>
      <c r="N326" s="191"/>
      <c r="O326" s="191"/>
      <c r="P326" s="191"/>
      <c r="Q326" s="191"/>
      <c r="R326" s="191"/>
      <c r="S326" s="191"/>
      <c r="T326" s="192"/>
      <c r="AT326" s="187" t="s">
        <v>171</v>
      </c>
      <c r="AU326" s="187" t="s">
        <v>82</v>
      </c>
      <c r="AV326" s="15" t="s">
        <v>80</v>
      </c>
      <c r="AW326" s="15" t="s">
        <v>33</v>
      </c>
      <c r="AX326" s="15" t="s">
        <v>72</v>
      </c>
      <c r="AY326" s="187" t="s">
        <v>116</v>
      </c>
    </row>
    <row r="327" spans="2:51" s="13" customFormat="1" ht="10.199999999999999" x14ac:dyDescent="0.2">
      <c r="B327" s="170"/>
      <c r="D327" s="166" t="s">
        <v>171</v>
      </c>
      <c r="E327" s="171" t="s">
        <v>3</v>
      </c>
      <c r="F327" s="172" t="s">
        <v>317</v>
      </c>
      <c r="H327" s="173">
        <v>161.02000000000001</v>
      </c>
      <c r="I327" s="174"/>
      <c r="L327" s="170"/>
      <c r="M327" s="175"/>
      <c r="N327" s="176"/>
      <c r="O327" s="176"/>
      <c r="P327" s="176"/>
      <c r="Q327" s="176"/>
      <c r="R327" s="176"/>
      <c r="S327" s="176"/>
      <c r="T327" s="177"/>
      <c r="AT327" s="171" t="s">
        <v>171</v>
      </c>
      <c r="AU327" s="171" t="s">
        <v>82</v>
      </c>
      <c r="AV327" s="13" t="s">
        <v>82</v>
      </c>
      <c r="AW327" s="13" t="s">
        <v>33</v>
      </c>
      <c r="AX327" s="13" t="s">
        <v>72</v>
      </c>
      <c r="AY327" s="171" t="s">
        <v>116</v>
      </c>
    </row>
    <row r="328" spans="2:51" s="13" customFormat="1" ht="10.199999999999999" x14ac:dyDescent="0.2">
      <c r="B328" s="170"/>
      <c r="D328" s="166" t="s">
        <v>171</v>
      </c>
      <c r="E328" s="171" t="s">
        <v>3</v>
      </c>
      <c r="F328" s="172" t="s">
        <v>319</v>
      </c>
      <c r="H328" s="173">
        <v>31.4</v>
      </c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1" t="s">
        <v>171</v>
      </c>
      <c r="AU328" s="171" t="s">
        <v>82</v>
      </c>
      <c r="AV328" s="13" t="s">
        <v>82</v>
      </c>
      <c r="AW328" s="13" t="s">
        <v>33</v>
      </c>
      <c r="AX328" s="13" t="s">
        <v>72</v>
      </c>
      <c r="AY328" s="171" t="s">
        <v>116</v>
      </c>
    </row>
    <row r="329" spans="2:51" s="13" customFormat="1" ht="10.199999999999999" x14ac:dyDescent="0.2">
      <c r="B329" s="170"/>
      <c r="D329" s="166" t="s">
        <v>171</v>
      </c>
      <c r="E329" s="171" t="s">
        <v>3</v>
      </c>
      <c r="F329" s="172" t="s">
        <v>320</v>
      </c>
      <c r="H329" s="173">
        <v>320.7</v>
      </c>
      <c r="I329" s="174"/>
      <c r="L329" s="170"/>
      <c r="M329" s="175"/>
      <c r="N329" s="176"/>
      <c r="O329" s="176"/>
      <c r="P329" s="176"/>
      <c r="Q329" s="176"/>
      <c r="R329" s="176"/>
      <c r="S329" s="176"/>
      <c r="T329" s="177"/>
      <c r="AT329" s="171" t="s">
        <v>171</v>
      </c>
      <c r="AU329" s="171" t="s">
        <v>82</v>
      </c>
      <c r="AV329" s="13" t="s">
        <v>82</v>
      </c>
      <c r="AW329" s="13" t="s">
        <v>33</v>
      </c>
      <c r="AX329" s="13" t="s">
        <v>72</v>
      </c>
      <c r="AY329" s="171" t="s">
        <v>116</v>
      </c>
    </row>
    <row r="330" spans="2:51" s="13" customFormat="1" ht="10.199999999999999" x14ac:dyDescent="0.2">
      <c r="B330" s="170"/>
      <c r="D330" s="166" t="s">
        <v>171</v>
      </c>
      <c r="E330" s="171" t="s">
        <v>3</v>
      </c>
      <c r="F330" s="172" t="s">
        <v>322</v>
      </c>
      <c r="H330" s="173">
        <v>163.95</v>
      </c>
      <c r="I330" s="174"/>
      <c r="L330" s="170"/>
      <c r="M330" s="175"/>
      <c r="N330" s="176"/>
      <c r="O330" s="176"/>
      <c r="P330" s="176"/>
      <c r="Q330" s="176"/>
      <c r="R330" s="176"/>
      <c r="S330" s="176"/>
      <c r="T330" s="177"/>
      <c r="AT330" s="171" t="s">
        <v>171</v>
      </c>
      <c r="AU330" s="171" t="s">
        <v>82</v>
      </c>
      <c r="AV330" s="13" t="s">
        <v>82</v>
      </c>
      <c r="AW330" s="13" t="s">
        <v>33</v>
      </c>
      <c r="AX330" s="13" t="s">
        <v>72</v>
      </c>
      <c r="AY330" s="171" t="s">
        <v>116</v>
      </c>
    </row>
    <row r="331" spans="2:51" s="15" customFormat="1" ht="10.199999999999999" x14ac:dyDescent="0.2">
      <c r="B331" s="186"/>
      <c r="D331" s="166" t="s">
        <v>171</v>
      </c>
      <c r="E331" s="187" t="s">
        <v>3</v>
      </c>
      <c r="F331" s="188" t="s">
        <v>223</v>
      </c>
      <c r="H331" s="187" t="s">
        <v>3</v>
      </c>
      <c r="I331" s="189"/>
      <c r="L331" s="186"/>
      <c r="M331" s="190"/>
      <c r="N331" s="191"/>
      <c r="O331" s="191"/>
      <c r="P331" s="191"/>
      <c r="Q331" s="191"/>
      <c r="R331" s="191"/>
      <c r="S331" s="191"/>
      <c r="T331" s="192"/>
      <c r="AT331" s="187" t="s">
        <v>171</v>
      </c>
      <c r="AU331" s="187" t="s">
        <v>82</v>
      </c>
      <c r="AV331" s="15" t="s">
        <v>80</v>
      </c>
      <c r="AW331" s="15" t="s">
        <v>33</v>
      </c>
      <c r="AX331" s="15" t="s">
        <v>72</v>
      </c>
      <c r="AY331" s="187" t="s">
        <v>116</v>
      </c>
    </row>
    <row r="332" spans="2:51" s="13" customFormat="1" ht="10.199999999999999" x14ac:dyDescent="0.2">
      <c r="B332" s="170"/>
      <c r="D332" s="166" t="s">
        <v>171</v>
      </c>
      <c r="E332" s="171" t="s">
        <v>3</v>
      </c>
      <c r="F332" s="172" t="s">
        <v>323</v>
      </c>
      <c r="H332" s="173">
        <v>131.72999999999999</v>
      </c>
      <c r="I332" s="174"/>
      <c r="L332" s="170"/>
      <c r="M332" s="175"/>
      <c r="N332" s="176"/>
      <c r="O332" s="176"/>
      <c r="P332" s="176"/>
      <c r="Q332" s="176"/>
      <c r="R332" s="176"/>
      <c r="S332" s="176"/>
      <c r="T332" s="177"/>
      <c r="AT332" s="171" t="s">
        <v>171</v>
      </c>
      <c r="AU332" s="171" t="s">
        <v>82</v>
      </c>
      <c r="AV332" s="13" t="s">
        <v>82</v>
      </c>
      <c r="AW332" s="13" t="s">
        <v>33</v>
      </c>
      <c r="AX332" s="13" t="s">
        <v>72</v>
      </c>
      <c r="AY332" s="171" t="s">
        <v>116</v>
      </c>
    </row>
    <row r="333" spans="2:51" s="13" customFormat="1" ht="10.199999999999999" x14ac:dyDescent="0.2">
      <c r="B333" s="170"/>
      <c r="D333" s="166" t="s">
        <v>171</v>
      </c>
      <c r="E333" s="171" t="s">
        <v>3</v>
      </c>
      <c r="F333" s="172" t="s">
        <v>325</v>
      </c>
      <c r="H333" s="173">
        <v>31.4</v>
      </c>
      <c r="I333" s="174"/>
      <c r="L333" s="170"/>
      <c r="M333" s="175"/>
      <c r="N333" s="176"/>
      <c r="O333" s="176"/>
      <c r="P333" s="176"/>
      <c r="Q333" s="176"/>
      <c r="R333" s="176"/>
      <c r="S333" s="176"/>
      <c r="T333" s="177"/>
      <c r="AT333" s="171" t="s">
        <v>171</v>
      </c>
      <c r="AU333" s="171" t="s">
        <v>82</v>
      </c>
      <c r="AV333" s="13" t="s">
        <v>82</v>
      </c>
      <c r="AW333" s="13" t="s">
        <v>33</v>
      </c>
      <c r="AX333" s="13" t="s">
        <v>72</v>
      </c>
      <c r="AY333" s="171" t="s">
        <v>116</v>
      </c>
    </row>
    <row r="334" spans="2:51" s="13" customFormat="1" ht="10.199999999999999" x14ac:dyDescent="0.2">
      <c r="B334" s="170"/>
      <c r="D334" s="166" t="s">
        <v>171</v>
      </c>
      <c r="E334" s="171" t="s">
        <v>3</v>
      </c>
      <c r="F334" s="172" t="s">
        <v>326</v>
      </c>
      <c r="H334" s="173">
        <v>353.7</v>
      </c>
      <c r="I334" s="174"/>
      <c r="L334" s="170"/>
      <c r="M334" s="175"/>
      <c r="N334" s="176"/>
      <c r="O334" s="176"/>
      <c r="P334" s="176"/>
      <c r="Q334" s="176"/>
      <c r="R334" s="176"/>
      <c r="S334" s="176"/>
      <c r="T334" s="177"/>
      <c r="AT334" s="171" t="s">
        <v>171</v>
      </c>
      <c r="AU334" s="171" t="s">
        <v>82</v>
      </c>
      <c r="AV334" s="13" t="s">
        <v>82</v>
      </c>
      <c r="AW334" s="13" t="s">
        <v>33</v>
      </c>
      <c r="AX334" s="13" t="s">
        <v>72</v>
      </c>
      <c r="AY334" s="171" t="s">
        <v>116</v>
      </c>
    </row>
    <row r="335" spans="2:51" s="13" customFormat="1" ht="10.199999999999999" x14ac:dyDescent="0.2">
      <c r="B335" s="170"/>
      <c r="D335" s="166" t="s">
        <v>171</v>
      </c>
      <c r="E335" s="171" t="s">
        <v>3</v>
      </c>
      <c r="F335" s="172" t="s">
        <v>328</v>
      </c>
      <c r="H335" s="173">
        <v>179.05</v>
      </c>
      <c r="I335" s="174"/>
      <c r="L335" s="170"/>
      <c r="M335" s="175"/>
      <c r="N335" s="176"/>
      <c r="O335" s="176"/>
      <c r="P335" s="176"/>
      <c r="Q335" s="176"/>
      <c r="R335" s="176"/>
      <c r="S335" s="176"/>
      <c r="T335" s="177"/>
      <c r="AT335" s="171" t="s">
        <v>171</v>
      </c>
      <c r="AU335" s="171" t="s">
        <v>82</v>
      </c>
      <c r="AV335" s="13" t="s">
        <v>82</v>
      </c>
      <c r="AW335" s="13" t="s">
        <v>33</v>
      </c>
      <c r="AX335" s="13" t="s">
        <v>72</v>
      </c>
      <c r="AY335" s="171" t="s">
        <v>116</v>
      </c>
    </row>
    <row r="336" spans="2:51" s="15" customFormat="1" ht="10.199999999999999" x14ac:dyDescent="0.2">
      <c r="B336" s="186"/>
      <c r="D336" s="166" t="s">
        <v>171</v>
      </c>
      <c r="E336" s="187" t="s">
        <v>3</v>
      </c>
      <c r="F336" s="188" t="s">
        <v>329</v>
      </c>
      <c r="H336" s="187" t="s">
        <v>3</v>
      </c>
      <c r="I336" s="189"/>
      <c r="L336" s="186"/>
      <c r="M336" s="190"/>
      <c r="N336" s="191"/>
      <c r="O336" s="191"/>
      <c r="P336" s="191"/>
      <c r="Q336" s="191"/>
      <c r="R336" s="191"/>
      <c r="S336" s="191"/>
      <c r="T336" s="192"/>
      <c r="AT336" s="187" t="s">
        <v>171</v>
      </c>
      <c r="AU336" s="187" t="s">
        <v>82</v>
      </c>
      <c r="AV336" s="15" t="s">
        <v>80</v>
      </c>
      <c r="AW336" s="15" t="s">
        <v>33</v>
      </c>
      <c r="AX336" s="15" t="s">
        <v>72</v>
      </c>
      <c r="AY336" s="187" t="s">
        <v>116</v>
      </c>
    </row>
    <row r="337" spans="1:65" s="13" customFormat="1" ht="10.199999999999999" x14ac:dyDescent="0.2">
      <c r="B337" s="170"/>
      <c r="D337" s="166" t="s">
        <v>171</v>
      </c>
      <c r="E337" s="171" t="s">
        <v>3</v>
      </c>
      <c r="F337" s="172" t="s">
        <v>330</v>
      </c>
      <c r="H337" s="173">
        <v>51.41</v>
      </c>
      <c r="I337" s="174"/>
      <c r="L337" s="170"/>
      <c r="M337" s="175"/>
      <c r="N337" s="176"/>
      <c r="O337" s="176"/>
      <c r="P337" s="176"/>
      <c r="Q337" s="176"/>
      <c r="R337" s="176"/>
      <c r="S337" s="176"/>
      <c r="T337" s="177"/>
      <c r="AT337" s="171" t="s">
        <v>171</v>
      </c>
      <c r="AU337" s="171" t="s">
        <v>82</v>
      </c>
      <c r="AV337" s="13" t="s">
        <v>82</v>
      </c>
      <c r="AW337" s="13" t="s">
        <v>33</v>
      </c>
      <c r="AX337" s="13" t="s">
        <v>72</v>
      </c>
      <c r="AY337" s="171" t="s">
        <v>116</v>
      </c>
    </row>
    <row r="338" spans="1:65" s="13" customFormat="1" ht="10.199999999999999" x14ac:dyDescent="0.2">
      <c r="B338" s="170"/>
      <c r="D338" s="166" t="s">
        <v>171</v>
      </c>
      <c r="E338" s="171" t="s">
        <v>3</v>
      </c>
      <c r="F338" s="172" t="s">
        <v>332</v>
      </c>
      <c r="H338" s="173">
        <v>135.49</v>
      </c>
      <c r="I338" s="174"/>
      <c r="L338" s="170"/>
      <c r="M338" s="175"/>
      <c r="N338" s="176"/>
      <c r="O338" s="176"/>
      <c r="P338" s="176"/>
      <c r="Q338" s="176"/>
      <c r="R338" s="176"/>
      <c r="S338" s="176"/>
      <c r="T338" s="177"/>
      <c r="AT338" s="171" t="s">
        <v>171</v>
      </c>
      <c r="AU338" s="171" t="s">
        <v>82</v>
      </c>
      <c r="AV338" s="13" t="s">
        <v>82</v>
      </c>
      <c r="AW338" s="13" t="s">
        <v>33</v>
      </c>
      <c r="AX338" s="13" t="s">
        <v>72</v>
      </c>
      <c r="AY338" s="171" t="s">
        <v>116</v>
      </c>
    </row>
    <row r="339" spans="1:65" s="13" customFormat="1" ht="10.199999999999999" x14ac:dyDescent="0.2">
      <c r="B339" s="170"/>
      <c r="D339" s="166" t="s">
        <v>171</v>
      </c>
      <c r="E339" s="171" t="s">
        <v>3</v>
      </c>
      <c r="F339" s="172" t="s">
        <v>334</v>
      </c>
      <c r="H339" s="173">
        <v>80.22</v>
      </c>
      <c r="I339" s="174"/>
      <c r="L339" s="170"/>
      <c r="M339" s="175"/>
      <c r="N339" s="176"/>
      <c r="O339" s="176"/>
      <c r="P339" s="176"/>
      <c r="Q339" s="176"/>
      <c r="R339" s="176"/>
      <c r="S339" s="176"/>
      <c r="T339" s="177"/>
      <c r="AT339" s="171" t="s">
        <v>171</v>
      </c>
      <c r="AU339" s="171" t="s">
        <v>82</v>
      </c>
      <c r="AV339" s="13" t="s">
        <v>82</v>
      </c>
      <c r="AW339" s="13" t="s">
        <v>33</v>
      </c>
      <c r="AX339" s="13" t="s">
        <v>72</v>
      </c>
      <c r="AY339" s="171" t="s">
        <v>116</v>
      </c>
    </row>
    <row r="340" spans="1:65" s="14" customFormat="1" ht="10.199999999999999" x14ac:dyDescent="0.2">
      <c r="B340" s="178"/>
      <c r="D340" s="166" t="s">
        <v>171</v>
      </c>
      <c r="E340" s="179" t="s">
        <v>3</v>
      </c>
      <c r="F340" s="180" t="s">
        <v>181</v>
      </c>
      <c r="H340" s="181">
        <v>3408.5</v>
      </c>
      <c r="I340" s="182"/>
      <c r="L340" s="178"/>
      <c r="M340" s="193"/>
      <c r="N340" s="194"/>
      <c r="O340" s="194"/>
      <c r="P340" s="194"/>
      <c r="Q340" s="194"/>
      <c r="R340" s="194"/>
      <c r="S340" s="194"/>
      <c r="T340" s="195"/>
      <c r="AT340" s="179" t="s">
        <v>171</v>
      </c>
      <c r="AU340" s="179" t="s">
        <v>82</v>
      </c>
      <c r="AV340" s="14" t="s">
        <v>133</v>
      </c>
      <c r="AW340" s="14" t="s">
        <v>33</v>
      </c>
      <c r="AX340" s="14" t="s">
        <v>80</v>
      </c>
      <c r="AY340" s="179" t="s">
        <v>116</v>
      </c>
    </row>
    <row r="341" spans="1:65" s="2" customFormat="1" ht="16.5" customHeight="1" x14ac:dyDescent="0.2">
      <c r="A341" s="33"/>
      <c r="B341" s="152"/>
      <c r="C341" s="153" t="s">
        <v>421</v>
      </c>
      <c r="D341" s="153" t="s">
        <v>119</v>
      </c>
      <c r="E341" s="154" t="s">
        <v>422</v>
      </c>
      <c r="F341" s="155" t="s">
        <v>423</v>
      </c>
      <c r="G341" s="156" t="s">
        <v>198</v>
      </c>
      <c r="H341" s="157">
        <v>467.57</v>
      </c>
      <c r="I341" s="158"/>
      <c r="J341" s="159">
        <f>ROUND(I341*H341,2)</f>
        <v>0</v>
      </c>
      <c r="K341" s="155" t="s">
        <v>3</v>
      </c>
      <c r="L341" s="34"/>
      <c r="M341" s="160" t="s">
        <v>3</v>
      </c>
      <c r="N341" s="161" t="s">
        <v>43</v>
      </c>
      <c r="O341" s="54"/>
      <c r="P341" s="162">
        <f>O341*H341</f>
        <v>0</v>
      </c>
      <c r="Q341" s="162">
        <v>8.8999999999999999E-3</v>
      </c>
      <c r="R341" s="162">
        <f>Q341*H341</f>
        <v>4.1613730000000002</v>
      </c>
      <c r="S341" s="162">
        <v>0</v>
      </c>
      <c r="T341" s="163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4" t="s">
        <v>133</v>
      </c>
      <c r="AT341" s="164" t="s">
        <v>119</v>
      </c>
      <c r="AU341" s="164" t="s">
        <v>82</v>
      </c>
      <c r="AY341" s="18" t="s">
        <v>116</v>
      </c>
      <c r="BE341" s="165">
        <f>IF(N341="základní",J341,0)</f>
        <v>0</v>
      </c>
      <c r="BF341" s="165">
        <f>IF(N341="snížená",J341,0)</f>
        <v>0</v>
      </c>
      <c r="BG341" s="165">
        <f>IF(N341="zákl. přenesená",J341,0)</f>
        <v>0</v>
      </c>
      <c r="BH341" s="165">
        <f>IF(N341="sníž. přenesená",J341,0)</f>
        <v>0</v>
      </c>
      <c r="BI341" s="165">
        <f>IF(N341="nulová",J341,0)</f>
        <v>0</v>
      </c>
      <c r="BJ341" s="18" t="s">
        <v>80</v>
      </c>
      <c r="BK341" s="165">
        <f>ROUND(I341*H341,2)</f>
        <v>0</v>
      </c>
      <c r="BL341" s="18" t="s">
        <v>133</v>
      </c>
      <c r="BM341" s="164" t="s">
        <v>424</v>
      </c>
    </row>
    <row r="342" spans="1:65" s="2" customFormat="1" ht="10.199999999999999" x14ac:dyDescent="0.2">
      <c r="A342" s="33"/>
      <c r="B342" s="34"/>
      <c r="C342" s="33"/>
      <c r="D342" s="166" t="s">
        <v>125</v>
      </c>
      <c r="E342" s="33"/>
      <c r="F342" s="167" t="s">
        <v>425</v>
      </c>
      <c r="G342" s="33"/>
      <c r="H342" s="33"/>
      <c r="I342" s="92"/>
      <c r="J342" s="33"/>
      <c r="K342" s="33"/>
      <c r="L342" s="34"/>
      <c r="M342" s="168"/>
      <c r="N342" s="169"/>
      <c r="O342" s="54"/>
      <c r="P342" s="54"/>
      <c r="Q342" s="54"/>
      <c r="R342" s="54"/>
      <c r="S342" s="54"/>
      <c r="T342" s="55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T342" s="18" t="s">
        <v>125</v>
      </c>
      <c r="AU342" s="18" t="s">
        <v>82</v>
      </c>
    </row>
    <row r="343" spans="1:65" s="15" customFormat="1" ht="10.199999999999999" x14ac:dyDescent="0.2">
      <c r="B343" s="186"/>
      <c r="D343" s="166" t="s">
        <v>171</v>
      </c>
      <c r="E343" s="187" t="s">
        <v>3</v>
      </c>
      <c r="F343" s="188" t="s">
        <v>219</v>
      </c>
      <c r="H343" s="187" t="s">
        <v>3</v>
      </c>
      <c r="I343" s="189"/>
      <c r="L343" s="186"/>
      <c r="M343" s="190"/>
      <c r="N343" s="191"/>
      <c r="O343" s="191"/>
      <c r="P343" s="191"/>
      <c r="Q343" s="191"/>
      <c r="R343" s="191"/>
      <c r="S343" s="191"/>
      <c r="T343" s="192"/>
      <c r="AT343" s="187" t="s">
        <v>171</v>
      </c>
      <c r="AU343" s="187" t="s">
        <v>82</v>
      </c>
      <c r="AV343" s="15" t="s">
        <v>80</v>
      </c>
      <c r="AW343" s="15" t="s">
        <v>33</v>
      </c>
      <c r="AX343" s="15" t="s">
        <v>72</v>
      </c>
      <c r="AY343" s="187" t="s">
        <v>116</v>
      </c>
    </row>
    <row r="344" spans="1:65" s="13" customFormat="1" ht="10.199999999999999" x14ac:dyDescent="0.2">
      <c r="B344" s="170"/>
      <c r="D344" s="166" t="s">
        <v>171</v>
      </c>
      <c r="E344" s="171" t="s">
        <v>3</v>
      </c>
      <c r="F344" s="172" t="s">
        <v>338</v>
      </c>
      <c r="H344" s="173">
        <v>77.599999999999994</v>
      </c>
      <c r="I344" s="174"/>
      <c r="L344" s="170"/>
      <c r="M344" s="175"/>
      <c r="N344" s="176"/>
      <c r="O344" s="176"/>
      <c r="P344" s="176"/>
      <c r="Q344" s="176"/>
      <c r="R344" s="176"/>
      <c r="S344" s="176"/>
      <c r="T344" s="177"/>
      <c r="AT344" s="171" t="s">
        <v>171</v>
      </c>
      <c r="AU344" s="171" t="s">
        <v>82</v>
      </c>
      <c r="AV344" s="13" t="s">
        <v>82</v>
      </c>
      <c r="AW344" s="13" t="s">
        <v>33</v>
      </c>
      <c r="AX344" s="13" t="s">
        <v>72</v>
      </c>
      <c r="AY344" s="171" t="s">
        <v>116</v>
      </c>
    </row>
    <row r="345" spans="1:65" s="13" customFormat="1" ht="10.199999999999999" x14ac:dyDescent="0.2">
      <c r="B345" s="170"/>
      <c r="D345" s="166" t="s">
        <v>171</v>
      </c>
      <c r="E345" s="171" t="s">
        <v>3</v>
      </c>
      <c r="F345" s="172" t="s">
        <v>339</v>
      </c>
      <c r="H345" s="173">
        <v>145.72999999999999</v>
      </c>
      <c r="I345" s="174"/>
      <c r="L345" s="170"/>
      <c r="M345" s="175"/>
      <c r="N345" s="176"/>
      <c r="O345" s="176"/>
      <c r="P345" s="176"/>
      <c r="Q345" s="176"/>
      <c r="R345" s="176"/>
      <c r="S345" s="176"/>
      <c r="T345" s="177"/>
      <c r="AT345" s="171" t="s">
        <v>171</v>
      </c>
      <c r="AU345" s="171" t="s">
        <v>82</v>
      </c>
      <c r="AV345" s="13" t="s">
        <v>82</v>
      </c>
      <c r="AW345" s="13" t="s">
        <v>33</v>
      </c>
      <c r="AX345" s="13" t="s">
        <v>72</v>
      </c>
      <c r="AY345" s="171" t="s">
        <v>116</v>
      </c>
    </row>
    <row r="346" spans="1:65" s="15" customFormat="1" ht="10.199999999999999" x14ac:dyDescent="0.2">
      <c r="B346" s="186"/>
      <c r="D346" s="166" t="s">
        <v>171</v>
      </c>
      <c r="E346" s="187" t="s">
        <v>3</v>
      </c>
      <c r="F346" s="188" t="s">
        <v>221</v>
      </c>
      <c r="H346" s="187" t="s">
        <v>3</v>
      </c>
      <c r="I346" s="189"/>
      <c r="L346" s="186"/>
      <c r="M346" s="190"/>
      <c r="N346" s="191"/>
      <c r="O346" s="191"/>
      <c r="P346" s="191"/>
      <c r="Q346" s="191"/>
      <c r="R346" s="191"/>
      <c r="S346" s="191"/>
      <c r="T346" s="192"/>
      <c r="AT346" s="187" t="s">
        <v>171</v>
      </c>
      <c r="AU346" s="187" t="s">
        <v>82</v>
      </c>
      <c r="AV346" s="15" t="s">
        <v>80</v>
      </c>
      <c r="AW346" s="15" t="s">
        <v>33</v>
      </c>
      <c r="AX346" s="15" t="s">
        <v>72</v>
      </c>
      <c r="AY346" s="187" t="s">
        <v>116</v>
      </c>
    </row>
    <row r="347" spans="1:65" s="13" customFormat="1" ht="10.199999999999999" x14ac:dyDescent="0.2">
      <c r="B347" s="170"/>
      <c r="D347" s="166" t="s">
        <v>171</v>
      </c>
      <c r="E347" s="171" t="s">
        <v>3</v>
      </c>
      <c r="F347" s="172" t="s">
        <v>340</v>
      </c>
      <c r="H347" s="173">
        <v>77.599999999999994</v>
      </c>
      <c r="I347" s="174"/>
      <c r="L347" s="170"/>
      <c r="M347" s="175"/>
      <c r="N347" s="176"/>
      <c r="O347" s="176"/>
      <c r="P347" s="176"/>
      <c r="Q347" s="176"/>
      <c r="R347" s="176"/>
      <c r="S347" s="176"/>
      <c r="T347" s="177"/>
      <c r="AT347" s="171" t="s">
        <v>171</v>
      </c>
      <c r="AU347" s="171" t="s">
        <v>82</v>
      </c>
      <c r="AV347" s="13" t="s">
        <v>82</v>
      </c>
      <c r="AW347" s="13" t="s">
        <v>33</v>
      </c>
      <c r="AX347" s="13" t="s">
        <v>72</v>
      </c>
      <c r="AY347" s="171" t="s">
        <v>116</v>
      </c>
    </row>
    <row r="348" spans="1:65" s="13" customFormat="1" ht="10.199999999999999" x14ac:dyDescent="0.2">
      <c r="B348" s="170"/>
      <c r="D348" s="166" t="s">
        <v>171</v>
      </c>
      <c r="E348" s="171" t="s">
        <v>3</v>
      </c>
      <c r="F348" s="172" t="s">
        <v>341</v>
      </c>
      <c r="H348" s="173">
        <v>145.72999999999999</v>
      </c>
      <c r="I348" s="174"/>
      <c r="L348" s="170"/>
      <c r="M348" s="175"/>
      <c r="N348" s="176"/>
      <c r="O348" s="176"/>
      <c r="P348" s="176"/>
      <c r="Q348" s="176"/>
      <c r="R348" s="176"/>
      <c r="S348" s="176"/>
      <c r="T348" s="177"/>
      <c r="AT348" s="171" t="s">
        <v>171</v>
      </c>
      <c r="AU348" s="171" t="s">
        <v>82</v>
      </c>
      <c r="AV348" s="13" t="s">
        <v>82</v>
      </c>
      <c r="AW348" s="13" t="s">
        <v>33</v>
      </c>
      <c r="AX348" s="13" t="s">
        <v>72</v>
      </c>
      <c r="AY348" s="171" t="s">
        <v>116</v>
      </c>
    </row>
    <row r="349" spans="1:65" s="15" customFormat="1" ht="10.199999999999999" x14ac:dyDescent="0.2">
      <c r="B349" s="186"/>
      <c r="D349" s="166" t="s">
        <v>171</v>
      </c>
      <c r="E349" s="187" t="s">
        <v>3</v>
      </c>
      <c r="F349" s="188" t="s">
        <v>223</v>
      </c>
      <c r="H349" s="187" t="s">
        <v>3</v>
      </c>
      <c r="I349" s="189"/>
      <c r="L349" s="186"/>
      <c r="M349" s="190"/>
      <c r="N349" s="191"/>
      <c r="O349" s="191"/>
      <c r="P349" s="191"/>
      <c r="Q349" s="191"/>
      <c r="R349" s="191"/>
      <c r="S349" s="191"/>
      <c r="T349" s="192"/>
      <c r="AT349" s="187" t="s">
        <v>171</v>
      </c>
      <c r="AU349" s="187" t="s">
        <v>82</v>
      </c>
      <c r="AV349" s="15" t="s">
        <v>80</v>
      </c>
      <c r="AW349" s="15" t="s">
        <v>33</v>
      </c>
      <c r="AX349" s="15" t="s">
        <v>72</v>
      </c>
      <c r="AY349" s="187" t="s">
        <v>116</v>
      </c>
    </row>
    <row r="350" spans="1:65" s="13" customFormat="1" ht="10.199999999999999" x14ac:dyDescent="0.2">
      <c r="B350" s="170"/>
      <c r="D350" s="166" t="s">
        <v>171</v>
      </c>
      <c r="E350" s="171" t="s">
        <v>3</v>
      </c>
      <c r="F350" s="172" t="s">
        <v>342</v>
      </c>
      <c r="H350" s="173">
        <v>20.91</v>
      </c>
      <c r="I350" s="174"/>
      <c r="L350" s="170"/>
      <c r="M350" s="175"/>
      <c r="N350" s="176"/>
      <c r="O350" s="176"/>
      <c r="P350" s="176"/>
      <c r="Q350" s="176"/>
      <c r="R350" s="176"/>
      <c r="S350" s="176"/>
      <c r="T350" s="177"/>
      <c r="AT350" s="171" t="s">
        <v>171</v>
      </c>
      <c r="AU350" s="171" t="s">
        <v>82</v>
      </c>
      <c r="AV350" s="13" t="s">
        <v>82</v>
      </c>
      <c r="AW350" s="13" t="s">
        <v>33</v>
      </c>
      <c r="AX350" s="13" t="s">
        <v>72</v>
      </c>
      <c r="AY350" s="171" t="s">
        <v>116</v>
      </c>
    </row>
    <row r="351" spans="1:65" s="14" customFormat="1" ht="10.199999999999999" x14ac:dyDescent="0.2">
      <c r="B351" s="178"/>
      <c r="D351" s="166" t="s">
        <v>171</v>
      </c>
      <c r="E351" s="179" t="s">
        <v>3</v>
      </c>
      <c r="F351" s="180" t="s">
        <v>181</v>
      </c>
      <c r="H351" s="181">
        <v>467.57</v>
      </c>
      <c r="I351" s="182"/>
      <c r="L351" s="178"/>
      <c r="M351" s="193"/>
      <c r="N351" s="194"/>
      <c r="O351" s="194"/>
      <c r="P351" s="194"/>
      <c r="Q351" s="194"/>
      <c r="R351" s="194"/>
      <c r="S351" s="194"/>
      <c r="T351" s="195"/>
      <c r="AT351" s="179" t="s">
        <v>171</v>
      </c>
      <c r="AU351" s="179" t="s">
        <v>82</v>
      </c>
      <c r="AV351" s="14" t="s">
        <v>133</v>
      </c>
      <c r="AW351" s="14" t="s">
        <v>33</v>
      </c>
      <c r="AX351" s="14" t="s">
        <v>80</v>
      </c>
      <c r="AY351" s="179" t="s">
        <v>116</v>
      </c>
    </row>
    <row r="352" spans="1:65" s="2" customFormat="1" ht="16.5" customHeight="1" x14ac:dyDescent="0.2">
      <c r="A352" s="33"/>
      <c r="B352" s="152"/>
      <c r="C352" s="153" t="s">
        <v>426</v>
      </c>
      <c r="D352" s="153" t="s">
        <v>119</v>
      </c>
      <c r="E352" s="154" t="s">
        <v>427</v>
      </c>
      <c r="F352" s="155" t="s">
        <v>428</v>
      </c>
      <c r="G352" s="156" t="s">
        <v>198</v>
      </c>
      <c r="H352" s="157">
        <v>421.72</v>
      </c>
      <c r="I352" s="158"/>
      <c r="J352" s="159">
        <f>ROUND(I352*H352,2)</f>
        <v>0</v>
      </c>
      <c r="K352" s="155" t="s">
        <v>199</v>
      </c>
      <c r="L352" s="34"/>
      <c r="M352" s="160" t="s">
        <v>3</v>
      </c>
      <c r="N352" s="161" t="s">
        <v>43</v>
      </c>
      <c r="O352" s="54"/>
      <c r="P352" s="162">
        <f>O352*H352</f>
        <v>0</v>
      </c>
      <c r="Q352" s="162">
        <v>8.8999999999999999E-3</v>
      </c>
      <c r="R352" s="162">
        <f>Q352*H352</f>
        <v>3.7533080000000001</v>
      </c>
      <c r="S352" s="162">
        <v>0</v>
      </c>
      <c r="T352" s="163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4" t="s">
        <v>133</v>
      </c>
      <c r="AT352" s="164" t="s">
        <v>119</v>
      </c>
      <c r="AU352" s="164" t="s">
        <v>82</v>
      </c>
      <c r="AY352" s="18" t="s">
        <v>116</v>
      </c>
      <c r="BE352" s="165">
        <f>IF(N352="základní",J352,0)</f>
        <v>0</v>
      </c>
      <c r="BF352" s="165">
        <f>IF(N352="snížená",J352,0)</f>
        <v>0</v>
      </c>
      <c r="BG352" s="165">
        <f>IF(N352="zákl. přenesená",J352,0)</f>
        <v>0</v>
      </c>
      <c r="BH352" s="165">
        <f>IF(N352="sníž. přenesená",J352,0)</f>
        <v>0</v>
      </c>
      <c r="BI352" s="165">
        <f>IF(N352="nulová",J352,0)</f>
        <v>0</v>
      </c>
      <c r="BJ352" s="18" t="s">
        <v>80</v>
      </c>
      <c r="BK352" s="165">
        <f>ROUND(I352*H352,2)</f>
        <v>0</v>
      </c>
      <c r="BL352" s="18" t="s">
        <v>133</v>
      </c>
      <c r="BM352" s="164" t="s">
        <v>429</v>
      </c>
    </row>
    <row r="353" spans="1:51" s="2" customFormat="1" ht="10.199999999999999" x14ac:dyDescent="0.2">
      <c r="A353" s="33"/>
      <c r="B353" s="34"/>
      <c r="C353" s="33"/>
      <c r="D353" s="166" t="s">
        <v>125</v>
      </c>
      <c r="E353" s="33"/>
      <c r="F353" s="167" t="s">
        <v>430</v>
      </c>
      <c r="G353" s="33"/>
      <c r="H353" s="33"/>
      <c r="I353" s="92"/>
      <c r="J353" s="33"/>
      <c r="K353" s="33"/>
      <c r="L353" s="34"/>
      <c r="M353" s="168"/>
      <c r="N353" s="169"/>
      <c r="O353" s="54"/>
      <c r="P353" s="54"/>
      <c r="Q353" s="54"/>
      <c r="R353" s="54"/>
      <c r="S353" s="54"/>
      <c r="T353" s="55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8" t="s">
        <v>125</v>
      </c>
      <c r="AU353" s="18" t="s">
        <v>82</v>
      </c>
    </row>
    <row r="354" spans="1:51" s="15" customFormat="1" ht="10.199999999999999" x14ac:dyDescent="0.2">
      <c r="B354" s="186"/>
      <c r="D354" s="166" t="s">
        <v>171</v>
      </c>
      <c r="E354" s="187" t="s">
        <v>3</v>
      </c>
      <c r="F354" s="188" t="s">
        <v>215</v>
      </c>
      <c r="H354" s="187" t="s">
        <v>3</v>
      </c>
      <c r="I354" s="189"/>
      <c r="L354" s="186"/>
      <c r="M354" s="190"/>
      <c r="N354" s="191"/>
      <c r="O354" s="191"/>
      <c r="P354" s="191"/>
      <c r="Q354" s="191"/>
      <c r="R354" s="191"/>
      <c r="S354" s="191"/>
      <c r="T354" s="192"/>
      <c r="AT354" s="187" t="s">
        <v>171</v>
      </c>
      <c r="AU354" s="187" t="s">
        <v>82</v>
      </c>
      <c r="AV354" s="15" t="s">
        <v>80</v>
      </c>
      <c r="AW354" s="15" t="s">
        <v>33</v>
      </c>
      <c r="AX354" s="15" t="s">
        <v>72</v>
      </c>
      <c r="AY354" s="187" t="s">
        <v>116</v>
      </c>
    </row>
    <row r="355" spans="1:51" s="13" customFormat="1" ht="10.199999999999999" x14ac:dyDescent="0.2">
      <c r="B355" s="170"/>
      <c r="D355" s="166" t="s">
        <v>171</v>
      </c>
      <c r="E355" s="171" t="s">
        <v>3</v>
      </c>
      <c r="F355" s="172" t="s">
        <v>348</v>
      </c>
      <c r="H355" s="173">
        <v>30.99</v>
      </c>
      <c r="I355" s="174"/>
      <c r="L355" s="170"/>
      <c r="M355" s="175"/>
      <c r="N355" s="176"/>
      <c r="O355" s="176"/>
      <c r="P355" s="176"/>
      <c r="Q355" s="176"/>
      <c r="R355" s="176"/>
      <c r="S355" s="176"/>
      <c r="T355" s="177"/>
      <c r="AT355" s="171" t="s">
        <v>171</v>
      </c>
      <c r="AU355" s="171" t="s">
        <v>82</v>
      </c>
      <c r="AV355" s="13" t="s">
        <v>82</v>
      </c>
      <c r="AW355" s="13" t="s">
        <v>33</v>
      </c>
      <c r="AX355" s="13" t="s">
        <v>72</v>
      </c>
      <c r="AY355" s="171" t="s">
        <v>116</v>
      </c>
    </row>
    <row r="356" spans="1:51" s="13" customFormat="1" ht="10.199999999999999" x14ac:dyDescent="0.2">
      <c r="B356" s="170"/>
      <c r="D356" s="166" t="s">
        <v>171</v>
      </c>
      <c r="E356" s="171" t="s">
        <v>3</v>
      </c>
      <c r="F356" s="172" t="s">
        <v>349</v>
      </c>
      <c r="H356" s="173">
        <v>1.01</v>
      </c>
      <c r="I356" s="174"/>
      <c r="L356" s="170"/>
      <c r="M356" s="175"/>
      <c r="N356" s="176"/>
      <c r="O356" s="176"/>
      <c r="P356" s="176"/>
      <c r="Q356" s="176"/>
      <c r="R356" s="176"/>
      <c r="S356" s="176"/>
      <c r="T356" s="177"/>
      <c r="AT356" s="171" t="s">
        <v>171</v>
      </c>
      <c r="AU356" s="171" t="s">
        <v>82</v>
      </c>
      <c r="AV356" s="13" t="s">
        <v>82</v>
      </c>
      <c r="AW356" s="13" t="s">
        <v>33</v>
      </c>
      <c r="AX356" s="13" t="s">
        <v>72</v>
      </c>
      <c r="AY356" s="171" t="s">
        <v>116</v>
      </c>
    </row>
    <row r="357" spans="1:51" s="15" customFormat="1" ht="10.199999999999999" x14ac:dyDescent="0.2">
      <c r="B357" s="186"/>
      <c r="D357" s="166" t="s">
        <v>171</v>
      </c>
      <c r="E357" s="187" t="s">
        <v>3</v>
      </c>
      <c r="F357" s="188" t="s">
        <v>217</v>
      </c>
      <c r="H357" s="187" t="s">
        <v>3</v>
      </c>
      <c r="I357" s="189"/>
      <c r="L357" s="186"/>
      <c r="M357" s="190"/>
      <c r="N357" s="191"/>
      <c r="O357" s="191"/>
      <c r="P357" s="191"/>
      <c r="Q357" s="191"/>
      <c r="R357" s="191"/>
      <c r="S357" s="191"/>
      <c r="T357" s="192"/>
      <c r="AT357" s="187" t="s">
        <v>171</v>
      </c>
      <c r="AU357" s="187" t="s">
        <v>82</v>
      </c>
      <c r="AV357" s="15" t="s">
        <v>80</v>
      </c>
      <c r="AW357" s="15" t="s">
        <v>33</v>
      </c>
      <c r="AX357" s="15" t="s">
        <v>72</v>
      </c>
      <c r="AY357" s="187" t="s">
        <v>116</v>
      </c>
    </row>
    <row r="358" spans="1:51" s="13" customFormat="1" ht="10.199999999999999" x14ac:dyDescent="0.2">
      <c r="B358" s="170"/>
      <c r="D358" s="166" t="s">
        <v>171</v>
      </c>
      <c r="E358" s="171" t="s">
        <v>3</v>
      </c>
      <c r="F358" s="172" t="s">
        <v>350</v>
      </c>
      <c r="H358" s="173">
        <v>66.72</v>
      </c>
      <c r="I358" s="174"/>
      <c r="L358" s="170"/>
      <c r="M358" s="175"/>
      <c r="N358" s="176"/>
      <c r="O358" s="176"/>
      <c r="P358" s="176"/>
      <c r="Q358" s="176"/>
      <c r="R358" s="176"/>
      <c r="S358" s="176"/>
      <c r="T358" s="177"/>
      <c r="AT358" s="171" t="s">
        <v>171</v>
      </c>
      <c r="AU358" s="171" t="s">
        <v>82</v>
      </c>
      <c r="AV358" s="13" t="s">
        <v>82</v>
      </c>
      <c r="AW358" s="13" t="s">
        <v>33</v>
      </c>
      <c r="AX358" s="13" t="s">
        <v>72</v>
      </c>
      <c r="AY358" s="171" t="s">
        <v>116</v>
      </c>
    </row>
    <row r="359" spans="1:51" s="13" customFormat="1" ht="10.199999999999999" x14ac:dyDescent="0.2">
      <c r="B359" s="170"/>
      <c r="D359" s="166" t="s">
        <v>171</v>
      </c>
      <c r="E359" s="171" t="s">
        <v>3</v>
      </c>
      <c r="F359" s="172" t="s">
        <v>351</v>
      </c>
      <c r="H359" s="173">
        <v>27.38</v>
      </c>
      <c r="I359" s="174"/>
      <c r="L359" s="170"/>
      <c r="M359" s="175"/>
      <c r="N359" s="176"/>
      <c r="O359" s="176"/>
      <c r="P359" s="176"/>
      <c r="Q359" s="176"/>
      <c r="R359" s="176"/>
      <c r="S359" s="176"/>
      <c r="T359" s="177"/>
      <c r="AT359" s="171" t="s">
        <v>171</v>
      </c>
      <c r="AU359" s="171" t="s">
        <v>82</v>
      </c>
      <c r="AV359" s="13" t="s">
        <v>82</v>
      </c>
      <c r="AW359" s="13" t="s">
        <v>33</v>
      </c>
      <c r="AX359" s="13" t="s">
        <v>72</v>
      </c>
      <c r="AY359" s="171" t="s">
        <v>116</v>
      </c>
    </row>
    <row r="360" spans="1:51" s="15" customFormat="1" ht="10.199999999999999" x14ac:dyDescent="0.2">
      <c r="B360" s="186"/>
      <c r="D360" s="166" t="s">
        <v>171</v>
      </c>
      <c r="E360" s="187" t="s">
        <v>3</v>
      </c>
      <c r="F360" s="188" t="s">
        <v>219</v>
      </c>
      <c r="H360" s="187" t="s">
        <v>3</v>
      </c>
      <c r="I360" s="189"/>
      <c r="L360" s="186"/>
      <c r="M360" s="190"/>
      <c r="N360" s="191"/>
      <c r="O360" s="191"/>
      <c r="P360" s="191"/>
      <c r="Q360" s="191"/>
      <c r="R360" s="191"/>
      <c r="S360" s="191"/>
      <c r="T360" s="192"/>
      <c r="AT360" s="187" t="s">
        <v>171</v>
      </c>
      <c r="AU360" s="187" t="s">
        <v>82</v>
      </c>
      <c r="AV360" s="15" t="s">
        <v>80</v>
      </c>
      <c r="AW360" s="15" t="s">
        <v>33</v>
      </c>
      <c r="AX360" s="15" t="s">
        <v>72</v>
      </c>
      <c r="AY360" s="187" t="s">
        <v>116</v>
      </c>
    </row>
    <row r="361" spans="1:51" s="13" customFormat="1" ht="10.199999999999999" x14ac:dyDescent="0.2">
      <c r="B361" s="170"/>
      <c r="D361" s="166" t="s">
        <v>171</v>
      </c>
      <c r="E361" s="171" t="s">
        <v>3</v>
      </c>
      <c r="F361" s="172" t="s">
        <v>352</v>
      </c>
      <c r="H361" s="173">
        <v>58.81</v>
      </c>
      <c r="I361" s="174"/>
      <c r="L361" s="170"/>
      <c r="M361" s="175"/>
      <c r="N361" s="176"/>
      <c r="O361" s="176"/>
      <c r="P361" s="176"/>
      <c r="Q361" s="176"/>
      <c r="R361" s="176"/>
      <c r="S361" s="176"/>
      <c r="T361" s="177"/>
      <c r="AT361" s="171" t="s">
        <v>171</v>
      </c>
      <c r="AU361" s="171" t="s">
        <v>82</v>
      </c>
      <c r="AV361" s="13" t="s">
        <v>82</v>
      </c>
      <c r="AW361" s="13" t="s">
        <v>33</v>
      </c>
      <c r="AX361" s="13" t="s">
        <v>72</v>
      </c>
      <c r="AY361" s="171" t="s">
        <v>116</v>
      </c>
    </row>
    <row r="362" spans="1:51" s="13" customFormat="1" ht="10.199999999999999" x14ac:dyDescent="0.2">
      <c r="B362" s="170"/>
      <c r="D362" s="166" t="s">
        <v>171</v>
      </c>
      <c r="E362" s="171" t="s">
        <v>3</v>
      </c>
      <c r="F362" s="172" t="s">
        <v>353</v>
      </c>
      <c r="H362" s="173">
        <v>27.06</v>
      </c>
      <c r="I362" s="174"/>
      <c r="L362" s="170"/>
      <c r="M362" s="175"/>
      <c r="N362" s="176"/>
      <c r="O362" s="176"/>
      <c r="P362" s="176"/>
      <c r="Q362" s="176"/>
      <c r="R362" s="176"/>
      <c r="S362" s="176"/>
      <c r="T362" s="177"/>
      <c r="AT362" s="171" t="s">
        <v>171</v>
      </c>
      <c r="AU362" s="171" t="s">
        <v>82</v>
      </c>
      <c r="AV362" s="13" t="s">
        <v>82</v>
      </c>
      <c r="AW362" s="13" t="s">
        <v>33</v>
      </c>
      <c r="AX362" s="13" t="s">
        <v>72</v>
      </c>
      <c r="AY362" s="171" t="s">
        <v>116</v>
      </c>
    </row>
    <row r="363" spans="1:51" s="15" customFormat="1" ht="10.199999999999999" x14ac:dyDescent="0.2">
      <c r="B363" s="186"/>
      <c r="D363" s="166" t="s">
        <v>171</v>
      </c>
      <c r="E363" s="187" t="s">
        <v>3</v>
      </c>
      <c r="F363" s="188" t="s">
        <v>221</v>
      </c>
      <c r="H363" s="187" t="s">
        <v>3</v>
      </c>
      <c r="I363" s="189"/>
      <c r="L363" s="186"/>
      <c r="M363" s="190"/>
      <c r="N363" s="191"/>
      <c r="O363" s="191"/>
      <c r="P363" s="191"/>
      <c r="Q363" s="191"/>
      <c r="R363" s="191"/>
      <c r="S363" s="191"/>
      <c r="T363" s="192"/>
      <c r="AT363" s="187" t="s">
        <v>171</v>
      </c>
      <c r="AU363" s="187" t="s">
        <v>82</v>
      </c>
      <c r="AV363" s="15" t="s">
        <v>80</v>
      </c>
      <c r="AW363" s="15" t="s">
        <v>33</v>
      </c>
      <c r="AX363" s="15" t="s">
        <v>72</v>
      </c>
      <c r="AY363" s="187" t="s">
        <v>116</v>
      </c>
    </row>
    <row r="364" spans="1:51" s="13" customFormat="1" ht="10.199999999999999" x14ac:dyDescent="0.2">
      <c r="B364" s="170"/>
      <c r="D364" s="166" t="s">
        <v>171</v>
      </c>
      <c r="E364" s="171" t="s">
        <v>3</v>
      </c>
      <c r="F364" s="172" t="s">
        <v>354</v>
      </c>
      <c r="H364" s="173">
        <v>58.8</v>
      </c>
      <c r="I364" s="174"/>
      <c r="L364" s="170"/>
      <c r="M364" s="175"/>
      <c r="N364" s="176"/>
      <c r="O364" s="176"/>
      <c r="P364" s="176"/>
      <c r="Q364" s="176"/>
      <c r="R364" s="176"/>
      <c r="S364" s="176"/>
      <c r="T364" s="177"/>
      <c r="AT364" s="171" t="s">
        <v>171</v>
      </c>
      <c r="AU364" s="171" t="s">
        <v>82</v>
      </c>
      <c r="AV364" s="13" t="s">
        <v>82</v>
      </c>
      <c r="AW364" s="13" t="s">
        <v>33</v>
      </c>
      <c r="AX364" s="13" t="s">
        <v>72</v>
      </c>
      <c r="AY364" s="171" t="s">
        <v>116</v>
      </c>
    </row>
    <row r="365" spans="1:51" s="13" customFormat="1" ht="10.199999999999999" x14ac:dyDescent="0.2">
      <c r="B365" s="170"/>
      <c r="D365" s="166" t="s">
        <v>171</v>
      </c>
      <c r="E365" s="171" t="s">
        <v>3</v>
      </c>
      <c r="F365" s="172" t="s">
        <v>355</v>
      </c>
      <c r="H365" s="173">
        <v>27.06</v>
      </c>
      <c r="I365" s="174"/>
      <c r="L365" s="170"/>
      <c r="M365" s="175"/>
      <c r="N365" s="176"/>
      <c r="O365" s="176"/>
      <c r="P365" s="176"/>
      <c r="Q365" s="176"/>
      <c r="R365" s="176"/>
      <c r="S365" s="176"/>
      <c r="T365" s="177"/>
      <c r="AT365" s="171" t="s">
        <v>171</v>
      </c>
      <c r="AU365" s="171" t="s">
        <v>82</v>
      </c>
      <c r="AV365" s="13" t="s">
        <v>82</v>
      </c>
      <c r="AW365" s="13" t="s">
        <v>33</v>
      </c>
      <c r="AX365" s="13" t="s">
        <v>72</v>
      </c>
      <c r="AY365" s="171" t="s">
        <v>116</v>
      </c>
    </row>
    <row r="366" spans="1:51" s="15" customFormat="1" ht="10.199999999999999" x14ac:dyDescent="0.2">
      <c r="B366" s="186"/>
      <c r="D366" s="166" t="s">
        <v>171</v>
      </c>
      <c r="E366" s="187" t="s">
        <v>3</v>
      </c>
      <c r="F366" s="188" t="s">
        <v>223</v>
      </c>
      <c r="H366" s="187" t="s">
        <v>3</v>
      </c>
      <c r="I366" s="189"/>
      <c r="L366" s="186"/>
      <c r="M366" s="190"/>
      <c r="N366" s="191"/>
      <c r="O366" s="191"/>
      <c r="P366" s="191"/>
      <c r="Q366" s="191"/>
      <c r="R366" s="191"/>
      <c r="S366" s="191"/>
      <c r="T366" s="192"/>
      <c r="AT366" s="187" t="s">
        <v>171</v>
      </c>
      <c r="AU366" s="187" t="s">
        <v>82</v>
      </c>
      <c r="AV366" s="15" t="s">
        <v>80</v>
      </c>
      <c r="AW366" s="15" t="s">
        <v>33</v>
      </c>
      <c r="AX366" s="15" t="s">
        <v>72</v>
      </c>
      <c r="AY366" s="187" t="s">
        <v>116</v>
      </c>
    </row>
    <row r="367" spans="1:51" s="13" customFormat="1" ht="10.199999999999999" x14ac:dyDescent="0.2">
      <c r="B367" s="170"/>
      <c r="D367" s="166" t="s">
        <v>171</v>
      </c>
      <c r="E367" s="171" t="s">
        <v>3</v>
      </c>
      <c r="F367" s="172" t="s">
        <v>356</v>
      </c>
      <c r="H367" s="173">
        <v>66.72</v>
      </c>
      <c r="I367" s="174"/>
      <c r="L367" s="170"/>
      <c r="M367" s="175"/>
      <c r="N367" s="176"/>
      <c r="O367" s="176"/>
      <c r="P367" s="176"/>
      <c r="Q367" s="176"/>
      <c r="R367" s="176"/>
      <c r="S367" s="176"/>
      <c r="T367" s="177"/>
      <c r="AT367" s="171" t="s">
        <v>171</v>
      </c>
      <c r="AU367" s="171" t="s">
        <v>82</v>
      </c>
      <c r="AV367" s="13" t="s">
        <v>82</v>
      </c>
      <c r="AW367" s="13" t="s">
        <v>33</v>
      </c>
      <c r="AX367" s="13" t="s">
        <v>72</v>
      </c>
      <c r="AY367" s="171" t="s">
        <v>116</v>
      </c>
    </row>
    <row r="368" spans="1:51" s="13" customFormat="1" ht="10.199999999999999" x14ac:dyDescent="0.2">
      <c r="B368" s="170"/>
      <c r="D368" s="166" t="s">
        <v>171</v>
      </c>
      <c r="E368" s="171" t="s">
        <v>3</v>
      </c>
      <c r="F368" s="172" t="s">
        <v>357</v>
      </c>
      <c r="H368" s="173">
        <v>26.98</v>
      </c>
      <c r="I368" s="174"/>
      <c r="L368" s="170"/>
      <c r="M368" s="175"/>
      <c r="N368" s="176"/>
      <c r="O368" s="176"/>
      <c r="P368" s="176"/>
      <c r="Q368" s="176"/>
      <c r="R368" s="176"/>
      <c r="S368" s="176"/>
      <c r="T368" s="177"/>
      <c r="AT368" s="171" t="s">
        <v>171</v>
      </c>
      <c r="AU368" s="171" t="s">
        <v>82</v>
      </c>
      <c r="AV368" s="13" t="s">
        <v>82</v>
      </c>
      <c r="AW368" s="13" t="s">
        <v>33</v>
      </c>
      <c r="AX368" s="13" t="s">
        <v>72</v>
      </c>
      <c r="AY368" s="171" t="s">
        <v>116</v>
      </c>
    </row>
    <row r="369" spans="1:65" s="15" customFormat="1" ht="10.199999999999999" x14ac:dyDescent="0.2">
      <c r="B369" s="186"/>
      <c r="D369" s="166" t="s">
        <v>171</v>
      </c>
      <c r="E369" s="187" t="s">
        <v>3</v>
      </c>
      <c r="F369" s="188" t="s">
        <v>329</v>
      </c>
      <c r="H369" s="187" t="s">
        <v>3</v>
      </c>
      <c r="I369" s="189"/>
      <c r="L369" s="186"/>
      <c r="M369" s="190"/>
      <c r="N369" s="191"/>
      <c r="O369" s="191"/>
      <c r="P369" s="191"/>
      <c r="Q369" s="191"/>
      <c r="R369" s="191"/>
      <c r="S369" s="191"/>
      <c r="T369" s="192"/>
      <c r="AT369" s="187" t="s">
        <v>171</v>
      </c>
      <c r="AU369" s="187" t="s">
        <v>82</v>
      </c>
      <c r="AV369" s="15" t="s">
        <v>80</v>
      </c>
      <c r="AW369" s="15" t="s">
        <v>33</v>
      </c>
      <c r="AX369" s="15" t="s">
        <v>72</v>
      </c>
      <c r="AY369" s="187" t="s">
        <v>116</v>
      </c>
    </row>
    <row r="370" spans="1:65" s="13" customFormat="1" ht="10.199999999999999" x14ac:dyDescent="0.2">
      <c r="B370" s="170"/>
      <c r="D370" s="166" t="s">
        <v>171</v>
      </c>
      <c r="E370" s="171" t="s">
        <v>3</v>
      </c>
      <c r="F370" s="172" t="s">
        <v>358</v>
      </c>
      <c r="H370" s="173">
        <v>20.21</v>
      </c>
      <c r="I370" s="174"/>
      <c r="L370" s="170"/>
      <c r="M370" s="175"/>
      <c r="N370" s="176"/>
      <c r="O370" s="176"/>
      <c r="P370" s="176"/>
      <c r="Q370" s="176"/>
      <c r="R370" s="176"/>
      <c r="S370" s="176"/>
      <c r="T370" s="177"/>
      <c r="AT370" s="171" t="s">
        <v>171</v>
      </c>
      <c r="AU370" s="171" t="s">
        <v>82</v>
      </c>
      <c r="AV370" s="13" t="s">
        <v>82</v>
      </c>
      <c r="AW370" s="13" t="s">
        <v>33</v>
      </c>
      <c r="AX370" s="13" t="s">
        <v>72</v>
      </c>
      <c r="AY370" s="171" t="s">
        <v>116</v>
      </c>
    </row>
    <row r="371" spans="1:65" s="13" customFormat="1" ht="10.199999999999999" x14ac:dyDescent="0.2">
      <c r="B371" s="170"/>
      <c r="D371" s="166" t="s">
        <v>171</v>
      </c>
      <c r="E371" s="171" t="s">
        <v>3</v>
      </c>
      <c r="F371" s="172" t="s">
        <v>359</v>
      </c>
      <c r="H371" s="173">
        <v>9.98</v>
      </c>
      <c r="I371" s="174"/>
      <c r="L371" s="170"/>
      <c r="M371" s="175"/>
      <c r="N371" s="176"/>
      <c r="O371" s="176"/>
      <c r="P371" s="176"/>
      <c r="Q371" s="176"/>
      <c r="R371" s="176"/>
      <c r="S371" s="176"/>
      <c r="T371" s="177"/>
      <c r="AT371" s="171" t="s">
        <v>171</v>
      </c>
      <c r="AU371" s="171" t="s">
        <v>82</v>
      </c>
      <c r="AV371" s="13" t="s">
        <v>82</v>
      </c>
      <c r="AW371" s="13" t="s">
        <v>33</v>
      </c>
      <c r="AX371" s="13" t="s">
        <v>72</v>
      </c>
      <c r="AY371" s="171" t="s">
        <v>116</v>
      </c>
    </row>
    <row r="372" spans="1:65" s="14" customFormat="1" ht="10.199999999999999" x14ac:dyDescent="0.2">
      <c r="B372" s="178"/>
      <c r="D372" s="166" t="s">
        <v>171</v>
      </c>
      <c r="E372" s="179" t="s">
        <v>3</v>
      </c>
      <c r="F372" s="180" t="s">
        <v>181</v>
      </c>
      <c r="H372" s="181">
        <v>421.72</v>
      </c>
      <c r="I372" s="182"/>
      <c r="L372" s="178"/>
      <c r="M372" s="193"/>
      <c r="N372" s="194"/>
      <c r="O372" s="194"/>
      <c r="P372" s="194"/>
      <c r="Q372" s="194"/>
      <c r="R372" s="194"/>
      <c r="S372" s="194"/>
      <c r="T372" s="195"/>
      <c r="AT372" s="179" t="s">
        <v>171</v>
      </c>
      <c r="AU372" s="179" t="s">
        <v>82</v>
      </c>
      <c r="AV372" s="14" t="s">
        <v>133</v>
      </c>
      <c r="AW372" s="14" t="s">
        <v>33</v>
      </c>
      <c r="AX372" s="14" t="s">
        <v>80</v>
      </c>
      <c r="AY372" s="179" t="s">
        <v>116</v>
      </c>
    </row>
    <row r="373" spans="1:65" s="2" customFormat="1" ht="16.5" customHeight="1" x14ac:dyDescent="0.2">
      <c r="A373" s="33"/>
      <c r="B373" s="152"/>
      <c r="C373" s="153" t="s">
        <v>431</v>
      </c>
      <c r="D373" s="153" t="s">
        <v>119</v>
      </c>
      <c r="E373" s="154" t="s">
        <v>432</v>
      </c>
      <c r="F373" s="155" t="s">
        <v>433</v>
      </c>
      <c r="G373" s="156" t="s">
        <v>198</v>
      </c>
      <c r="H373" s="157">
        <v>535.38</v>
      </c>
      <c r="I373" s="158"/>
      <c r="J373" s="159">
        <f>ROUND(I373*H373,2)</f>
        <v>0</v>
      </c>
      <c r="K373" s="155" t="s">
        <v>199</v>
      </c>
      <c r="L373" s="34"/>
      <c r="M373" s="160" t="s">
        <v>3</v>
      </c>
      <c r="N373" s="161" t="s">
        <v>43</v>
      </c>
      <c r="O373" s="54"/>
      <c r="P373" s="162">
        <f>O373*H373</f>
        <v>0</v>
      </c>
      <c r="Q373" s="162">
        <v>8.8999999999999999E-3</v>
      </c>
      <c r="R373" s="162">
        <f>Q373*H373</f>
        <v>4.7648820000000001</v>
      </c>
      <c r="S373" s="162">
        <v>0</v>
      </c>
      <c r="T373" s="163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4" t="s">
        <v>133</v>
      </c>
      <c r="AT373" s="164" t="s">
        <v>119</v>
      </c>
      <c r="AU373" s="164" t="s">
        <v>82</v>
      </c>
      <c r="AY373" s="18" t="s">
        <v>116</v>
      </c>
      <c r="BE373" s="165">
        <f>IF(N373="základní",J373,0)</f>
        <v>0</v>
      </c>
      <c r="BF373" s="165">
        <f>IF(N373="snížená",J373,0)</f>
        <v>0</v>
      </c>
      <c r="BG373" s="165">
        <f>IF(N373="zákl. přenesená",J373,0)</f>
        <v>0</v>
      </c>
      <c r="BH373" s="165">
        <f>IF(N373="sníž. přenesená",J373,0)</f>
        <v>0</v>
      </c>
      <c r="BI373" s="165">
        <f>IF(N373="nulová",J373,0)</f>
        <v>0</v>
      </c>
      <c r="BJ373" s="18" t="s">
        <v>80</v>
      </c>
      <c r="BK373" s="165">
        <f>ROUND(I373*H373,2)</f>
        <v>0</v>
      </c>
      <c r="BL373" s="18" t="s">
        <v>133</v>
      </c>
      <c r="BM373" s="164" t="s">
        <v>434</v>
      </c>
    </row>
    <row r="374" spans="1:65" s="2" customFormat="1" ht="10.199999999999999" x14ac:dyDescent="0.2">
      <c r="A374" s="33"/>
      <c r="B374" s="34"/>
      <c r="C374" s="33"/>
      <c r="D374" s="166" t="s">
        <v>125</v>
      </c>
      <c r="E374" s="33"/>
      <c r="F374" s="167" t="s">
        <v>435</v>
      </c>
      <c r="G374" s="33"/>
      <c r="H374" s="33"/>
      <c r="I374" s="92"/>
      <c r="J374" s="33"/>
      <c r="K374" s="33"/>
      <c r="L374" s="34"/>
      <c r="M374" s="168"/>
      <c r="N374" s="169"/>
      <c r="O374" s="54"/>
      <c r="P374" s="54"/>
      <c r="Q374" s="54"/>
      <c r="R374" s="54"/>
      <c r="S374" s="54"/>
      <c r="T374" s="55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8" t="s">
        <v>125</v>
      </c>
      <c r="AU374" s="18" t="s">
        <v>82</v>
      </c>
    </row>
    <row r="375" spans="1:65" s="15" customFormat="1" ht="10.199999999999999" x14ac:dyDescent="0.2">
      <c r="B375" s="186"/>
      <c r="D375" s="166" t="s">
        <v>171</v>
      </c>
      <c r="E375" s="187" t="s">
        <v>3</v>
      </c>
      <c r="F375" s="188" t="s">
        <v>215</v>
      </c>
      <c r="H375" s="187" t="s">
        <v>3</v>
      </c>
      <c r="I375" s="189"/>
      <c r="L375" s="186"/>
      <c r="M375" s="190"/>
      <c r="N375" s="191"/>
      <c r="O375" s="191"/>
      <c r="P375" s="191"/>
      <c r="Q375" s="191"/>
      <c r="R375" s="191"/>
      <c r="S375" s="191"/>
      <c r="T375" s="192"/>
      <c r="AT375" s="187" t="s">
        <v>171</v>
      </c>
      <c r="AU375" s="187" t="s">
        <v>82</v>
      </c>
      <c r="AV375" s="15" t="s">
        <v>80</v>
      </c>
      <c r="AW375" s="15" t="s">
        <v>33</v>
      </c>
      <c r="AX375" s="15" t="s">
        <v>72</v>
      </c>
      <c r="AY375" s="187" t="s">
        <v>116</v>
      </c>
    </row>
    <row r="376" spans="1:65" s="13" customFormat="1" ht="10.199999999999999" x14ac:dyDescent="0.2">
      <c r="B376" s="170"/>
      <c r="D376" s="166" t="s">
        <v>171</v>
      </c>
      <c r="E376" s="171" t="s">
        <v>3</v>
      </c>
      <c r="F376" s="172" t="s">
        <v>303</v>
      </c>
      <c r="H376" s="173">
        <v>4.7300000000000004</v>
      </c>
      <c r="I376" s="174"/>
      <c r="L376" s="170"/>
      <c r="M376" s="175"/>
      <c r="N376" s="176"/>
      <c r="O376" s="176"/>
      <c r="P376" s="176"/>
      <c r="Q376" s="176"/>
      <c r="R376" s="176"/>
      <c r="S376" s="176"/>
      <c r="T376" s="177"/>
      <c r="AT376" s="171" t="s">
        <v>171</v>
      </c>
      <c r="AU376" s="171" t="s">
        <v>82</v>
      </c>
      <c r="AV376" s="13" t="s">
        <v>82</v>
      </c>
      <c r="AW376" s="13" t="s">
        <v>33</v>
      </c>
      <c r="AX376" s="13" t="s">
        <v>72</v>
      </c>
      <c r="AY376" s="171" t="s">
        <v>116</v>
      </c>
    </row>
    <row r="377" spans="1:65" s="15" customFormat="1" ht="10.199999999999999" x14ac:dyDescent="0.2">
      <c r="B377" s="186"/>
      <c r="D377" s="166" t="s">
        <v>171</v>
      </c>
      <c r="E377" s="187" t="s">
        <v>3</v>
      </c>
      <c r="F377" s="188" t="s">
        <v>217</v>
      </c>
      <c r="H377" s="187" t="s">
        <v>3</v>
      </c>
      <c r="I377" s="189"/>
      <c r="L377" s="186"/>
      <c r="M377" s="190"/>
      <c r="N377" s="191"/>
      <c r="O377" s="191"/>
      <c r="P377" s="191"/>
      <c r="Q377" s="191"/>
      <c r="R377" s="191"/>
      <c r="S377" s="191"/>
      <c r="T377" s="192"/>
      <c r="AT377" s="187" t="s">
        <v>171</v>
      </c>
      <c r="AU377" s="187" t="s">
        <v>82</v>
      </c>
      <c r="AV377" s="15" t="s">
        <v>80</v>
      </c>
      <c r="AW377" s="15" t="s">
        <v>33</v>
      </c>
      <c r="AX377" s="15" t="s">
        <v>72</v>
      </c>
      <c r="AY377" s="187" t="s">
        <v>116</v>
      </c>
    </row>
    <row r="378" spans="1:65" s="13" customFormat="1" ht="10.199999999999999" x14ac:dyDescent="0.2">
      <c r="B378" s="170"/>
      <c r="D378" s="166" t="s">
        <v>171</v>
      </c>
      <c r="E378" s="171" t="s">
        <v>3</v>
      </c>
      <c r="F378" s="172" t="s">
        <v>306</v>
      </c>
      <c r="H378" s="173">
        <v>80.91</v>
      </c>
      <c r="I378" s="174"/>
      <c r="L378" s="170"/>
      <c r="M378" s="175"/>
      <c r="N378" s="176"/>
      <c r="O378" s="176"/>
      <c r="P378" s="176"/>
      <c r="Q378" s="176"/>
      <c r="R378" s="176"/>
      <c r="S378" s="176"/>
      <c r="T378" s="177"/>
      <c r="AT378" s="171" t="s">
        <v>171</v>
      </c>
      <c r="AU378" s="171" t="s">
        <v>82</v>
      </c>
      <c r="AV378" s="13" t="s">
        <v>82</v>
      </c>
      <c r="AW378" s="13" t="s">
        <v>33</v>
      </c>
      <c r="AX378" s="13" t="s">
        <v>72</v>
      </c>
      <c r="AY378" s="171" t="s">
        <v>116</v>
      </c>
    </row>
    <row r="379" spans="1:65" s="13" customFormat="1" ht="10.199999999999999" x14ac:dyDescent="0.2">
      <c r="B379" s="170"/>
      <c r="D379" s="166" t="s">
        <v>171</v>
      </c>
      <c r="E379" s="171" t="s">
        <v>3</v>
      </c>
      <c r="F379" s="172" t="s">
        <v>309</v>
      </c>
      <c r="H379" s="173">
        <v>47.37</v>
      </c>
      <c r="I379" s="174"/>
      <c r="L379" s="170"/>
      <c r="M379" s="175"/>
      <c r="N379" s="176"/>
      <c r="O379" s="176"/>
      <c r="P379" s="176"/>
      <c r="Q379" s="176"/>
      <c r="R379" s="176"/>
      <c r="S379" s="176"/>
      <c r="T379" s="177"/>
      <c r="AT379" s="171" t="s">
        <v>171</v>
      </c>
      <c r="AU379" s="171" t="s">
        <v>82</v>
      </c>
      <c r="AV379" s="13" t="s">
        <v>82</v>
      </c>
      <c r="AW379" s="13" t="s">
        <v>33</v>
      </c>
      <c r="AX379" s="13" t="s">
        <v>72</v>
      </c>
      <c r="AY379" s="171" t="s">
        <v>116</v>
      </c>
    </row>
    <row r="380" spans="1:65" s="15" customFormat="1" ht="10.199999999999999" x14ac:dyDescent="0.2">
      <c r="B380" s="186"/>
      <c r="D380" s="166" t="s">
        <v>171</v>
      </c>
      <c r="E380" s="187" t="s">
        <v>3</v>
      </c>
      <c r="F380" s="188" t="s">
        <v>219</v>
      </c>
      <c r="H380" s="187" t="s">
        <v>3</v>
      </c>
      <c r="I380" s="189"/>
      <c r="L380" s="186"/>
      <c r="M380" s="190"/>
      <c r="N380" s="191"/>
      <c r="O380" s="191"/>
      <c r="P380" s="191"/>
      <c r="Q380" s="191"/>
      <c r="R380" s="191"/>
      <c r="S380" s="191"/>
      <c r="T380" s="192"/>
      <c r="AT380" s="187" t="s">
        <v>171</v>
      </c>
      <c r="AU380" s="187" t="s">
        <v>82</v>
      </c>
      <c r="AV380" s="15" t="s">
        <v>80</v>
      </c>
      <c r="AW380" s="15" t="s">
        <v>33</v>
      </c>
      <c r="AX380" s="15" t="s">
        <v>72</v>
      </c>
      <c r="AY380" s="187" t="s">
        <v>116</v>
      </c>
    </row>
    <row r="381" spans="1:65" s="13" customFormat="1" ht="10.199999999999999" x14ac:dyDescent="0.2">
      <c r="B381" s="170"/>
      <c r="D381" s="166" t="s">
        <v>171</v>
      </c>
      <c r="E381" s="171" t="s">
        <v>3</v>
      </c>
      <c r="F381" s="172" t="s">
        <v>312</v>
      </c>
      <c r="H381" s="173">
        <v>68.099999999999994</v>
      </c>
      <c r="I381" s="174"/>
      <c r="L381" s="170"/>
      <c r="M381" s="175"/>
      <c r="N381" s="176"/>
      <c r="O381" s="176"/>
      <c r="P381" s="176"/>
      <c r="Q381" s="176"/>
      <c r="R381" s="176"/>
      <c r="S381" s="176"/>
      <c r="T381" s="177"/>
      <c r="AT381" s="171" t="s">
        <v>171</v>
      </c>
      <c r="AU381" s="171" t="s">
        <v>82</v>
      </c>
      <c r="AV381" s="13" t="s">
        <v>82</v>
      </c>
      <c r="AW381" s="13" t="s">
        <v>33</v>
      </c>
      <c r="AX381" s="13" t="s">
        <v>72</v>
      </c>
      <c r="AY381" s="171" t="s">
        <v>116</v>
      </c>
    </row>
    <row r="382" spans="1:65" s="13" customFormat="1" ht="10.199999999999999" x14ac:dyDescent="0.2">
      <c r="B382" s="170"/>
      <c r="D382" s="166" t="s">
        <v>171</v>
      </c>
      <c r="E382" s="171" t="s">
        <v>3</v>
      </c>
      <c r="F382" s="172" t="s">
        <v>315</v>
      </c>
      <c r="H382" s="173">
        <v>46.97</v>
      </c>
      <c r="I382" s="174"/>
      <c r="L382" s="170"/>
      <c r="M382" s="175"/>
      <c r="N382" s="176"/>
      <c r="O382" s="176"/>
      <c r="P382" s="176"/>
      <c r="Q382" s="176"/>
      <c r="R382" s="176"/>
      <c r="S382" s="176"/>
      <c r="T382" s="177"/>
      <c r="AT382" s="171" t="s">
        <v>171</v>
      </c>
      <c r="AU382" s="171" t="s">
        <v>82</v>
      </c>
      <c r="AV382" s="13" t="s">
        <v>82</v>
      </c>
      <c r="AW382" s="13" t="s">
        <v>33</v>
      </c>
      <c r="AX382" s="13" t="s">
        <v>72</v>
      </c>
      <c r="AY382" s="171" t="s">
        <v>116</v>
      </c>
    </row>
    <row r="383" spans="1:65" s="15" customFormat="1" ht="10.199999999999999" x14ac:dyDescent="0.2">
      <c r="B383" s="186"/>
      <c r="D383" s="166" t="s">
        <v>171</v>
      </c>
      <c r="E383" s="187" t="s">
        <v>3</v>
      </c>
      <c r="F383" s="188" t="s">
        <v>221</v>
      </c>
      <c r="H383" s="187" t="s">
        <v>3</v>
      </c>
      <c r="I383" s="189"/>
      <c r="L383" s="186"/>
      <c r="M383" s="190"/>
      <c r="N383" s="191"/>
      <c r="O383" s="191"/>
      <c r="P383" s="191"/>
      <c r="Q383" s="191"/>
      <c r="R383" s="191"/>
      <c r="S383" s="191"/>
      <c r="T383" s="192"/>
      <c r="AT383" s="187" t="s">
        <v>171</v>
      </c>
      <c r="AU383" s="187" t="s">
        <v>82</v>
      </c>
      <c r="AV383" s="15" t="s">
        <v>80</v>
      </c>
      <c r="AW383" s="15" t="s">
        <v>33</v>
      </c>
      <c r="AX383" s="15" t="s">
        <v>72</v>
      </c>
      <c r="AY383" s="187" t="s">
        <v>116</v>
      </c>
    </row>
    <row r="384" spans="1:65" s="13" customFormat="1" ht="10.199999999999999" x14ac:dyDescent="0.2">
      <c r="B384" s="170"/>
      <c r="D384" s="166" t="s">
        <v>171</v>
      </c>
      <c r="E384" s="171" t="s">
        <v>3</v>
      </c>
      <c r="F384" s="172" t="s">
        <v>318</v>
      </c>
      <c r="H384" s="173">
        <v>68.099999999999994</v>
      </c>
      <c r="I384" s="174"/>
      <c r="L384" s="170"/>
      <c r="M384" s="175"/>
      <c r="N384" s="176"/>
      <c r="O384" s="176"/>
      <c r="P384" s="176"/>
      <c r="Q384" s="176"/>
      <c r="R384" s="176"/>
      <c r="S384" s="176"/>
      <c r="T384" s="177"/>
      <c r="AT384" s="171" t="s">
        <v>171</v>
      </c>
      <c r="AU384" s="171" t="s">
        <v>82</v>
      </c>
      <c r="AV384" s="13" t="s">
        <v>82</v>
      </c>
      <c r="AW384" s="13" t="s">
        <v>33</v>
      </c>
      <c r="AX384" s="13" t="s">
        <v>72</v>
      </c>
      <c r="AY384" s="171" t="s">
        <v>116</v>
      </c>
    </row>
    <row r="385" spans="1:65" s="13" customFormat="1" ht="10.199999999999999" x14ac:dyDescent="0.2">
      <c r="B385" s="170"/>
      <c r="D385" s="166" t="s">
        <v>171</v>
      </c>
      <c r="E385" s="171" t="s">
        <v>3</v>
      </c>
      <c r="F385" s="172" t="s">
        <v>321</v>
      </c>
      <c r="H385" s="173">
        <v>46.97</v>
      </c>
      <c r="I385" s="174"/>
      <c r="L385" s="170"/>
      <c r="M385" s="175"/>
      <c r="N385" s="176"/>
      <c r="O385" s="176"/>
      <c r="P385" s="176"/>
      <c r="Q385" s="176"/>
      <c r="R385" s="176"/>
      <c r="S385" s="176"/>
      <c r="T385" s="177"/>
      <c r="AT385" s="171" t="s">
        <v>171</v>
      </c>
      <c r="AU385" s="171" t="s">
        <v>82</v>
      </c>
      <c r="AV385" s="13" t="s">
        <v>82</v>
      </c>
      <c r="AW385" s="13" t="s">
        <v>33</v>
      </c>
      <c r="AX385" s="13" t="s">
        <v>72</v>
      </c>
      <c r="AY385" s="171" t="s">
        <v>116</v>
      </c>
    </row>
    <row r="386" spans="1:65" s="15" customFormat="1" ht="10.199999999999999" x14ac:dyDescent="0.2">
      <c r="B386" s="186"/>
      <c r="D386" s="166" t="s">
        <v>171</v>
      </c>
      <c r="E386" s="187" t="s">
        <v>3</v>
      </c>
      <c r="F386" s="188" t="s">
        <v>223</v>
      </c>
      <c r="H386" s="187" t="s">
        <v>3</v>
      </c>
      <c r="I386" s="189"/>
      <c r="L386" s="186"/>
      <c r="M386" s="190"/>
      <c r="N386" s="191"/>
      <c r="O386" s="191"/>
      <c r="P386" s="191"/>
      <c r="Q386" s="191"/>
      <c r="R386" s="191"/>
      <c r="S386" s="191"/>
      <c r="T386" s="192"/>
      <c r="AT386" s="187" t="s">
        <v>171</v>
      </c>
      <c r="AU386" s="187" t="s">
        <v>82</v>
      </c>
      <c r="AV386" s="15" t="s">
        <v>80</v>
      </c>
      <c r="AW386" s="15" t="s">
        <v>33</v>
      </c>
      <c r="AX386" s="15" t="s">
        <v>72</v>
      </c>
      <c r="AY386" s="187" t="s">
        <v>116</v>
      </c>
    </row>
    <row r="387" spans="1:65" s="13" customFormat="1" ht="10.199999999999999" x14ac:dyDescent="0.2">
      <c r="B387" s="170"/>
      <c r="D387" s="166" t="s">
        <v>171</v>
      </c>
      <c r="E387" s="171" t="s">
        <v>3</v>
      </c>
      <c r="F387" s="172" t="s">
        <v>324</v>
      </c>
      <c r="H387" s="173">
        <v>80.91</v>
      </c>
      <c r="I387" s="174"/>
      <c r="L387" s="170"/>
      <c r="M387" s="175"/>
      <c r="N387" s="176"/>
      <c r="O387" s="176"/>
      <c r="P387" s="176"/>
      <c r="Q387" s="176"/>
      <c r="R387" s="176"/>
      <c r="S387" s="176"/>
      <c r="T387" s="177"/>
      <c r="AT387" s="171" t="s">
        <v>171</v>
      </c>
      <c r="AU387" s="171" t="s">
        <v>82</v>
      </c>
      <c r="AV387" s="13" t="s">
        <v>82</v>
      </c>
      <c r="AW387" s="13" t="s">
        <v>33</v>
      </c>
      <c r="AX387" s="13" t="s">
        <v>72</v>
      </c>
      <c r="AY387" s="171" t="s">
        <v>116</v>
      </c>
    </row>
    <row r="388" spans="1:65" s="13" customFormat="1" ht="10.199999999999999" x14ac:dyDescent="0.2">
      <c r="B388" s="170"/>
      <c r="D388" s="166" t="s">
        <v>171</v>
      </c>
      <c r="E388" s="171" t="s">
        <v>3</v>
      </c>
      <c r="F388" s="172" t="s">
        <v>327</v>
      </c>
      <c r="H388" s="173">
        <v>46.97</v>
      </c>
      <c r="I388" s="174"/>
      <c r="L388" s="170"/>
      <c r="M388" s="175"/>
      <c r="N388" s="176"/>
      <c r="O388" s="176"/>
      <c r="P388" s="176"/>
      <c r="Q388" s="176"/>
      <c r="R388" s="176"/>
      <c r="S388" s="176"/>
      <c r="T388" s="177"/>
      <c r="AT388" s="171" t="s">
        <v>171</v>
      </c>
      <c r="AU388" s="171" t="s">
        <v>82</v>
      </c>
      <c r="AV388" s="13" t="s">
        <v>82</v>
      </c>
      <c r="AW388" s="13" t="s">
        <v>33</v>
      </c>
      <c r="AX388" s="13" t="s">
        <v>72</v>
      </c>
      <c r="AY388" s="171" t="s">
        <v>116</v>
      </c>
    </row>
    <row r="389" spans="1:65" s="15" customFormat="1" ht="10.199999999999999" x14ac:dyDescent="0.2">
      <c r="B389" s="186"/>
      <c r="D389" s="166" t="s">
        <v>171</v>
      </c>
      <c r="E389" s="187" t="s">
        <v>3</v>
      </c>
      <c r="F389" s="188" t="s">
        <v>329</v>
      </c>
      <c r="H389" s="187" t="s">
        <v>3</v>
      </c>
      <c r="I389" s="189"/>
      <c r="L389" s="186"/>
      <c r="M389" s="190"/>
      <c r="N389" s="191"/>
      <c r="O389" s="191"/>
      <c r="P389" s="191"/>
      <c r="Q389" s="191"/>
      <c r="R389" s="191"/>
      <c r="S389" s="191"/>
      <c r="T389" s="192"/>
      <c r="AT389" s="187" t="s">
        <v>171</v>
      </c>
      <c r="AU389" s="187" t="s">
        <v>82</v>
      </c>
      <c r="AV389" s="15" t="s">
        <v>80</v>
      </c>
      <c r="AW389" s="15" t="s">
        <v>33</v>
      </c>
      <c r="AX389" s="15" t="s">
        <v>72</v>
      </c>
      <c r="AY389" s="187" t="s">
        <v>116</v>
      </c>
    </row>
    <row r="390" spans="1:65" s="13" customFormat="1" ht="10.199999999999999" x14ac:dyDescent="0.2">
      <c r="B390" s="170"/>
      <c r="D390" s="166" t="s">
        <v>171</v>
      </c>
      <c r="E390" s="171" t="s">
        <v>3</v>
      </c>
      <c r="F390" s="172" t="s">
        <v>331</v>
      </c>
      <c r="H390" s="173">
        <v>24.47</v>
      </c>
      <c r="I390" s="174"/>
      <c r="L390" s="170"/>
      <c r="M390" s="175"/>
      <c r="N390" s="176"/>
      <c r="O390" s="176"/>
      <c r="P390" s="176"/>
      <c r="Q390" s="176"/>
      <c r="R390" s="176"/>
      <c r="S390" s="176"/>
      <c r="T390" s="177"/>
      <c r="AT390" s="171" t="s">
        <v>171</v>
      </c>
      <c r="AU390" s="171" t="s">
        <v>82</v>
      </c>
      <c r="AV390" s="13" t="s">
        <v>82</v>
      </c>
      <c r="AW390" s="13" t="s">
        <v>33</v>
      </c>
      <c r="AX390" s="13" t="s">
        <v>72</v>
      </c>
      <c r="AY390" s="171" t="s">
        <v>116</v>
      </c>
    </row>
    <row r="391" spans="1:65" s="13" customFormat="1" ht="10.199999999999999" x14ac:dyDescent="0.2">
      <c r="B391" s="170"/>
      <c r="D391" s="166" t="s">
        <v>171</v>
      </c>
      <c r="E391" s="171" t="s">
        <v>3</v>
      </c>
      <c r="F391" s="172" t="s">
        <v>333</v>
      </c>
      <c r="H391" s="173">
        <v>19.88</v>
      </c>
      <c r="I391" s="174"/>
      <c r="L391" s="170"/>
      <c r="M391" s="175"/>
      <c r="N391" s="176"/>
      <c r="O391" s="176"/>
      <c r="P391" s="176"/>
      <c r="Q391" s="176"/>
      <c r="R391" s="176"/>
      <c r="S391" s="176"/>
      <c r="T391" s="177"/>
      <c r="AT391" s="171" t="s">
        <v>171</v>
      </c>
      <c r="AU391" s="171" t="s">
        <v>82</v>
      </c>
      <c r="AV391" s="13" t="s">
        <v>82</v>
      </c>
      <c r="AW391" s="13" t="s">
        <v>33</v>
      </c>
      <c r="AX391" s="13" t="s">
        <v>72</v>
      </c>
      <c r="AY391" s="171" t="s">
        <v>116</v>
      </c>
    </row>
    <row r="392" spans="1:65" s="14" customFormat="1" ht="10.199999999999999" x14ac:dyDescent="0.2">
      <c r="B392" s="178"/>
      <c r="D392" s="166" t="s">
        <v>171</v>
      </c>
      <c r="E392" s="179" t="s">
        <v>3</v>
      </c>
      <c r="F392" s="180" t="s">
        <v>181</v>
      </c>
      <c r="H392" s="181">
        <v>535.38</v>
      </c>
      <c r="I392" s="182"/>
      <c r="L392" s="178"/>
      <c r="M392" s="193"/>
      <c r="N392" s="194"/>
      <c r="O392" s="194"/>
      <c r="P392" s="194"/>
      <c r="Q392" s="194"/>
      <c r="R392" s="194"/>
      <c r="S392" s="194"/>
      <c r="T392" s="195"/>
      <c r="AT392" s="179" t="s">
        <v>171</v>
      </c>
      <c r="AU392" s="179" t="s">
        <v>82</v>
      </c>
      <c r="AV392" s="14" t="s">
        <v>133</v>
      </c>
      <c r="AW392" s="14" t="s">
        <v>33</v>
      </c>
      <c r="AX392" s="14" t="s">
        <v>80</v>
      </c>
      <c r="AY392" s="179" t="s">
        <v>116</v>
      </c>
    </row>
    <row r="393" spans="1:65" s="2" customFormat="1" ht="16.5" customHeight="1" x14ac:dyDescent="0.2">
      <c r="A393" s="33"/>
      <c r="B393" s="152"/>
      <c r="C393" s="153" t="s">
        <v>436</v>
      </c>
      <c r="D393" s="153" t="s">
        <v>119</v>
      </c>
      <c r="E393" s="154" t="s">
        <v>437</v>
      </c>
      <c r="F393" s="155" t="s">
        <v>438</v>
      </c>
      <c r="G393" s="156" t="s">
        <v>198</v>
      </c>
      <c r="H393" s="157">
        <v>532.02</v>
      </c>
      <c r="I393" s="158"/>
      <c r="J393" s="159">
        <f>ROUND(I393*H393,2)</f>
        <v>0</v>
      </c>
      <c r="K393" s="155" t="s">
        <v>3</v>
      </c>
      <c r="L393" s="34"/>
      <c r="M393" s="160" t="s">
        <v>3</v>
      </c>
      <c r="N393" s="161" t="s">
        <v>43</v>
      </c>
      <c r="O393" s="54"/>
      <c r="P393" s="162">
        <f>O393*H393</f>
        <v>0</v>
      </c>
      <c r="Q393" s="162">
        <v>8.8999999999999999E-3</v>
      </c>
      <c r="R393" s="162">
        <f>Q393*H393</f>
        <v>4.7349779999999999</v>
      </c>
      <c r="S393" s="162">
        <v>0</v>
      </c>
      <c r="T393" s="163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64" t="s">
        <v>133</v>
      </c>
      <c r="AT393" s="164" t="s">
        <v>119</v>
      </c>
      <c r="AU393" s="164" t="s">
        <v>82</v>
      </c>
      <c r="AY393" s="18" t="s">
        <v>116</v>
      </c>
      <c r="BE393" s="165">
        <f>IF(N393="základní",J393,0)</f>
        <v>0</v>
      </c>
      <c r="BF393" s="165">
        <f>IF(N393="snížená",J393,0)</f>
        <v>0</v>
      </c>
      <c r="BG393" s="165">
        <f>IF(N393="zákl. přenesená",J393,0)</f>
        <v>0</v>
      </c>
      <c r="BH393" s="165">
        <f>IF(N393="sníž. přenesená",J393,0)</f>
        <v>0</v>
      </c>
      <c r="BI393" s="165">
        <f>IF(N393="nulová",J393,0)</f>
        <v>0</v>
      </c>
      <c r="BJ393" s="18" t="s">
        <v>80</v>
      </c>
      <c r="BK393" s="165">
        <f>ROUND(I393*H393,2)</f>
        <v>0</v>
      </c>
      <c r="BL393" s="18" t="s">
        <v>133</v>
      </c>
      <c r="BM393" s="164" t="s">
        <v>439</v>
      </c>
    </row>
    <row r="394" spans="1:65" s="2" customFormat="1" ht="10.199999999999999" x14ac:dyDescent="0.2">
      <c r="A394" s="33"/>
      <c r="B394" s="34"/>
      <c r="C394" s="33"/>
      <c r="D394" s="166" t="s">
        <v>125</v>
      </c>
      <c r="E394" s="33"/>
      <c r="F394" s="167" t="s">
        <v>440</v>
      </c>
      <c r="G394" s="33"/>
      <c r="H394" s="33"/>
      <c r="I394" s="92"/>
      <c r="J394" s="33"/>
      <c r="K394" s="33"/>
      <c r="L394" s="34"/>
      <c r="M394" s="168"/>
      <c r="N394" s="169"/>
      <c r="O394" s="54"/>
      <c r="P394" s="54"/>
      <c r="Q394" s="54"/>
      <c r="R394" s="54"/>
      <c r="S394" s="54"/>
      <c r="T394" s="55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T394" s="18" t="s">
        <v>125</v>
      </c>
      <c r="AU394" s="18" t="s">
        <v>82</v>
      </c>
    </row>
    <row r="395" spans="1:65" s="15" customFormat="1" ht="10.199999999999999" x14ac:dyDescent="0.2">
      <c r="B395" s="186"/>
      <c r="D395" s="166" t="s">
        <v>171</v>
      </c>
      <c r="E395" s="187" t="s">
        <v>3</v>
      </c>
      <c r="F395" s="188" t="s">
        <v>219</v>
      </c>
      <c r="H395" s="187" t="s">
        <v>3</v>
      </c>
      <c r="I395" s="189"/>
      <c r="L395" s="186"/>
      <c r="M395" s="190"/>
      <c r="N395" s="191"/>
      <c r="O395" s="191"/>
      <c r="P395" s="191"/>
      <c r="Q395" s="191"/>
      <c r="R395" s="191"/>
      <c r="S395" s="191"/>
      <c r="T395" s="192"/>
      <c r="AT395" s="187" t="s">
        <v>171</v>
      </c>
      <c r="AU395" s="187" t="s">
        <v>82</v>
      </c>
      <c r="AV395" s="15" t="s">
        <v>80</v>
      </c>
      <c r="AW395" s="15" t="s">
        <v>33</v>
      </c>
      <c r="AX395" s="15" t="s">
        <v>72</v>
      </c>
      <c r="AY395" s="187" t="s">
        <v>116</v>
      </c>
    </row>
    <row r="396" spans="1:65" s="13" customFormat="1" ht="10.199999999999999" x14ac:dyDescent="0.2">
      <c r="B396" s="170"/>
      <c r="D396" s="166" t="s">
        <v>171</v>
      </c>
      <c r="E396" s="171" t="s">
        <v>3</v>
      </c>
      <c r="F396" s="172" t="s">
        <v>441</v>
      </c>
      <c r="H396" s="173">
        <v>266.01</v>
      </c>
      <c r="I396" s="174"/>
      <c r="L396" s="170"/>
      <c r="M396" s="175"/>
      <c r="N396" s="176"/>
      <c r="O396" s="176"/>
      <c r="P396" s="176"/>
      <c r="Q396" s="176"/>
      <c r="R396" s="176"/>
      <c r="S396" s="176"/>
      <c r="T396" s="177"/>
      <c r="AT396" s="171" t="s">
        <v>171</v>
      </c>
      <c r="AU396" s="171" t="s">
        <v>82</v>
      </c>
      <c r="AV396" s="13" t="s">
        <v>82</v>
      </c>
      <c r="AW396" s="13" t="s">
        <v>33</v>
      </c>
      <c r="AX396" s="13" t="s">
        <v>72</v>
      </c>
      <c r="AY396" s="171" t="s">
        <v>116</v>
      </c>
    </row>
    <row r="397" spans="1:65" s="15" customFormat="1" ht="10.199999999999999" x14ac:dyDescent="0.2">
      <c r="B397" s="186"/>
      <c r="D397" s="166" t="s">
        <v>171</v>
      </c>
      <c r="E397" s="187" t="s">
        <v>3</v>
      </c>
      <c r="F397" s="188" t="s">
        <v>221</v>
      </c>
      <c r="H397" s="187" t="s">
        <v>3</v>
      </c>
      <c r="I397" s="189"/>
      <c r="L397" s="186"/>
      <c r="M397" s="190"/>
      <c r="N397" s="191"/>
      <c r="O397" s="191"/>
      <c r="P397" s="191"/>
      <c r="Q397" s="191"/>
      <c r="R397" s="191"/>
      <c r="S397" s="191"/>
      <c r="T397" s="192"/>
      <c r="AT397" s="187" t="s">
        <v>171</v>
      </c>
      <c r="AU397" s="187" t="s">
        <v>82</v>
      </c>
      <c r="AV397" s="15" t="s">
        <v>80</v>
      </c>
      <c r="AW397" s="15" t="s">
        <v>33</v>
      </c>
      <c r="AX397" s="15" t="s">
        <v>72</v>
      </c>
      <c r="AY397" s="187" t="s">
        <v>116</v>
      </c>
    </row>
    <row r="398" spans="1:65" s="13" customFormat="1" ht="10.199999999999999" x14ac:dyDescent="0.2">
      <c r="B398" s="170"/>
      <c r="D398" s="166" t="s">
        <v>171</v>
      </c>
      <c r="E398" s="171" t="s">
        <v>3</v>
      </c>
      <c r="F398" s="172" t="s">
        <v>442</v>
      </c>
      <c r="H398" s="173">
        <v>266.01</v>
      </c>
      <c r="I398" s="174"/>
      <c r="L398" s="170"/>
      <c r="M398" s="175"/>
      <c r="N398" s="176"/>
      <c r="O398" s="176"/>
      <c r="P398" s="176"/>
      <c r="Q398" s="176"/>
      <c r="R398" s="176"/>
      <c r="S398" s="176"/>
      <c r="T398" s="177"/>
      <c r="AT398" s="171" t="s">
        <v>171</v>
      </c>
      <c r="AU398" s="171" t="s">
        <v>82</v>
      </c>
      <c r="AV398" s="13" t="s">
        <v>82</v>
      </c>
      <c r="AW398" s="13" t="s">
        <v>33</v>
      </c>
      <c r="AX398" s="13" t="s">
        <v>72</v>
      </c>
      <c r="AY398" s="171" t="s">
        <v>116</v>
      </c>
    </row>
    <row r="399" spans="1:65" s="14" customFormat="1" ht="10.199999999999999" x14ac:dyDescent="0.2">
      <c r="B399" s="178"/>
      <c r="D399" s="166" t="s">
        <v>171</v>
      </c>
      <c r="E399" s="179" t="s">
        <v>3</v>
      </c>
      <c r="F399" s="180" t="s">
        <v>181</v>
      </c>
      <c r="H399" s="181">
        <v>532.02</v>
      </c>
      <c r="I399" s="182"/>
      <c r="L399" s="178"/>
      <c r="M399" s="193"/>
      <c r="N399" s="194"/>
      <c r="O399" s="194"/>
      <c r="P399" s="194"/>
      <c r="Q399" s="194"/>
      <c r="R399" s="194"/>
      <c r="S399" s="194"/>
      <c r="T399" s="195"/>
      <c r="AT399" s="179" t="s">
        <v>171</v>
      </c>
      <c r="AU399" s="179" t="s">
        <v>82</v>
      </c>
      <c r="AV399" s="14" t="s">
        <v>133</v>
      </c>
      <c r="AW399" s="14" t="s">
        <v>33</v>
      </c>
      <c r="AX399" s="14" t="s">
        <v>80</v>
      </c>
      <c r="AY399" s="179" t="s">
        <v>116</v>
      </c>
    </row>
    <row r="400" spans="1:65" s="2" customFormat="1" ht="16.5" customHeight="1" x14ac:dyDescent="0.2">
      <c r="A400" s="33"/>
      <c r="B400" s="152"/>
      <c r="C400" s="153" t="s">
        <v>443</v>
      </c>
      <c r="D400" s="153" t="s">
        <v>119</v>
      </c>
      <c r="E400" s="154" t="s">
        <v>444</v>
      </c>
      <c r="F400" s="155" t="s">
        <v>445</v>
      </c>
      <c r="G400" s="156" t="s">
        <v>198</v>
      </c>
      <c r="H400" s="157">
        <v>2101.7669999999998</v>
      </c>
      <c r="I400" s="158"/>
      <c r="J400" s="159">
        <f>ROUND(I400*H400,2)</f>
        <v>0</v>
      </c>
      <c r="K400" s="155" t="s">
        <v>199</v>
      </c>
      <c r="L400" s="34"/>
      <c r="M400" s="160" t="s">
        <v>3</v>
      </c>
      <c r="N400" s="161" t="s">
        <v>43</v>
      </c>
      <c r="O400" s="54"/>
      <c r="P400" s="162">
        <f>O400*H400</f>
        <v>0</v>
      </c>
      <c r="Q400" s="162">
        <v>9.8999999999999999E-4</v>
      </c>
      <c r="R400" s="162">
        <f>Q400*H400</f>
        <v>2.0807493299999997</v>
      </c>
      <c r="S400" s="162">
        <v>0</v>
      </c>
      <c r="T400" s="163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4" t="s">
        <v>133</v>
      </c>
      <c r="AT400" s="164" t="s">
        <v>119</v>
      </c>
      <c r="AU400" s="164" t="s">
        <v>82</v>
      </c>
      <c r="AY400" s="18" t="s">
        <v>116</v>
      </c>
      <c r="BE400" s="165">
        <f>IF(N400="základní",J400,0)</f>
        <v>0</v>
      </c>
      <c r="BF400" s="165">
        <f>IF(N400="snížená",J400,0)</f>
        <v>0</v>
      </c>
      <c r="BG400" s="165">
        <f>IF(N400="zákl. přenesená",J400,0)</f>
        <v>0</v>
      </c>
      <c r="BH400" s="165">
        <f>IF(N400="sníž. přenesená",J400,0)</f>
        <v>0</v>
      </c>
      <c r="BI400" s="165">
        <f>IF(N400="nulová",J400,0)</f>
        <v>0</v>
      </c>
      <c r="BJ400" s="18" t="s">
        <v>80</v>
      </c>
      <c r="BK400" s="165">
        <f>ROUND(I400*H400,2)</f>
        <v>0</v>
      </c>
      <c r="BL400" s="18" t="s">
        <v>133</v>
      </c>
      <c r="BM400" s="164" t="s">
        <v>446</v>
      </c>
    </row>
    <row r="401" spans="1:65" s="2" customFormat="1" ht="10.199999999999999" x14ac:dyDescent="0.2">
      <c r="A401" s="33"/>
      <c r="B401" s="34"/>
      <c r="C401" s="33"/>
      <c r="D401" s="166" t="s">
        <v>125</v>
      </c>
      <c r="E401" s="33"/>
      <c r="F401" s="167" t="s">
        <v>447</v>
      </c>
      <c r="G401" s="33"/>
      <c r="H401" s="33"/>
      <c r="I401" s="92"/>
      <c r="J401" s="33"/>
      <c r="K401" s="33"/>
      <c r="L401" s="34"/>
      <c r="M401" s="168"/>
      <c r="N401" s="169"/>
      <c r="O401" s="54"/>
      <c r="P401" s="54"/>
      <c r="Q401" s="54"/>
      <c r="R401" s="54"/>
      <c r="S401" s="54"/>
      <c r="T401" s="55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T401" s="18" t="s">
        <v>125</v>
      </c>
      <c r="AU401" s="18" t="s">
        <v>82</v>
      </c>
    </row>
    <row r="402" spans="1:65" s="15" customFormat="1" ht="10.199999999999999" x14ac:dyDescent="0.2">
      <c r="B402" s="186"/>
      <c r="D402" s="166" t="s">
        <v>171</v>
      </c>
      <c r="E402" s="187" t="s">
        <v>3</v>
      </c>
      <c r="F402" s="188" t="s">
        <v>365</v>
      </c>
      <c r="H402" s="187" t="s">
        <v>3</v>
      </c>
      <c r="I402" s="189"/>
      <c r="L402" s="186"/>
      <c r="M402" s="190"/>
      <c r="N402" s="191"/>
      <c r="O402" s="191"/>
      <c r="P402" s="191"/>
      <c r="Q402" s="191"/>
      <c r="R402" s="191"/>
      <c r="S402" s="191"/>
      <c r="T402" s="192"/>
      <c r="AT402" s="187" t="s">
        <v>171</v>
      </c>
      <c r="AU402" s="187" t="s">
        <v>82</v>
      </c>
      <c r="AV402" s="15" t="s">
        <v>80</v>
      </c>
      <c r="AW402" s="15" t="s">
        <v>33</v>
      </c>
      <c r="AX402" s="15" t="s">
        <v>72</v>
      </c>
      <c r="AY402" s="187" t="s">
        <v>116</v>
      </c>
    </row>
    <row r="403" spans="1:65" s="13" customFormat="1" ht="10.199999999999999" x14ac:dyDescent="0.2">
      <c r="B403" s="170"/>
      <c r="D403" s="166" t="s">
        <v>171</v>
      </c>
      <c r="E403" s="171" t="s">
        <v>3</v>
      </c>
      <c r="F403" s="172" t="s">
        <v>366</v>
      </c>
      <c r="H403" s="173">
        <v>1704.25</v>
      </c>
      <c r="I403" s="174"/>
      <c r="L403" s="170"/>
      <c r="M403" s="175"/>
      <c r="N403" s="176"/>
      <c r="O403" s="176"/>
      <c r="P403" s="176"/>
      <c r="Q403" s="176"/>
      <c r="R403" s="176"/>
      <c r="S403" s="176"/>
      <c r="T403" s="177"/>
      <c r="AT403" s="171" t="s">
        <v>171</v>
      </c>
      <c r="AU403" s="171" t="s">
        <v>82</v>
      </c>
      <c r="AV403" s="13" t="s">
        <v>82</v>
      </c>
      <c r="AW403" s="13" t="s">
        <v>33</v>
      </c>
      <c r="AX403" s="13" t="s">
        <v>72</v>
      </c>
      <c r="AY403" s="171" t="s">
        <v>116</v>
      </c>
    </row>
    <row r="404" spans="1:65" s="13" customFormat="1" ht="10.199999999999999" x14ac:dyDescent="0.2">
      <c r="B404" s="170"/>
      <c r="D404" s="166" t="s">
        <v>171</v>
      </c>
      <c r="E404" s="171" t="s">
        <v>3</v>
      </c>
      <c r="F404" s="172" t="s">
        <v>367</v>
      </c>
      <c r="H404" s="173">
        <v>267.69</v>
      </c>
      <c r="I404" s="174"/>
      <c r="L404" s="170"/>
      <c r="M404" s="175"/>
      <c r="N404" s="176"/>
      <c r="O404" s="176"/>
      <c r="P404" s="176"/>
      <c r="Q404" s="176"/>
      <c r="R404" s="176"/>
      <c r="S404" s="176"/>
      <c r="T404" s="177"/>
      <c r="AT404" s="171" t="s">
        <v>171</v>
      </c>
      <c r="AU404" s="171" t="s">
        <v>82</v>
      </c>
      <c r="AV404" s="13" t="s">
        <v>82</v>
      </c>
      <c r="AW404" s="13" t="s">
        <v>33</v>
      </c>
      <c r="AX404" s="13" t="s">
        <v>72</v>
      </c>
      <c r="AY404" s="171" t="s">
        <v>116</v>
      </c>
    </row>
    <row r="405" spans="1:65" s="13" customFormat="1" ht="10.199999999999999" x14ac:dyDescent="0.2">
      <c r="B405" s="170"/>
      <c r="D405" s="166" t="s">
        <v>171</v>
      </c>
      <c r="E405" s="171" t="s">
        <v>3</v>
      </c>
      <c r="F405" s="172" t="s">
        <v>368</v>
      </c>
      <c r="H405" s="173">
        <v>32.204000000000001</v>
      </c>
      <c r="I405" s="174"/>
      <c r="L405" s="170"/>
      <c r="M405" s="175"/>
      <c r="N405" s="176"/>
      <c r="O405" s="176"/>
      <c r="P405" s="176"/>
      <c r="Q405" s="176"/>
      <c r="R405" s="176"/>
      <c r="S405" s="176"/>
      <c r="T405" s="177"/>
      <c r="AT405" s="171" t="s">
        <v>171</v>
      </c>
      <c r="AU405" s="171" t="s">
        <v>82</v>
      </c>
      <c r="AV405" s="13" t="s">
        <v>82</v>
      </c>
      <c r="AW405" s="13" t="s">
        <v>33</v>
      </c>
      <c r="AX405" s="13" t="s">
        <v>72</v>
      </c>
      <c r="AY405" s="171" t="s">
        <v>116</v>
      </c>
    </row>
    <row r="406" spans="1:65" s="13" customFormat="1" ht="10.199999999999999" x14ac:dyDescent="0.2">
      <c r="B406" s="170"/>
      <c r="D406" s="166" t="s">
        <v>171</v>
      </c>
      <c r="E406" s="171" t="s">
        <v>3</v>
      </c>
      <c r="F406" s="172" t="s">
        <v>369</v>
      </c>
      <c r="H406" s="173">
        <v>97.623000000000005</v>
      </c>
      <c r="I406" s="174"/>
      <c r="L406" s="170"/>
      <c r="M406" s="175"/>
      <c r="N406" s="176"/>
      <c r="O406" s="176"/>
      <c r="P406" s="176"/>
      <c r="Q406" s="176"/>
      <c r="R406" s="176"/>
      <c r="S406" s="176"/>
      <c r="T406" s="177"/>
      <c r="AT406" s="171" t="s">
        <v>171</v>
      </c>
      <c r="AU406" s="171" t="s">
        <v>82</v>
      </c>
      <c r="AV406" s="13" t="s">
        <v>82</v>
      </c>
      <c r="AW406" s="13" t="s">
        <v>33</v>
      </c>
      <c r="AX406" s="13" t="s">
        <v>72</v>
      </c>
      <c r="AY406" s="171" t="s">
        <v>116</v>
      </c>
    </row>
    <row r="407" spans="1:65" s="14" customFormat="1" ht="10.199999999999999" x14ac:dyDescent="0.2">
      <c r="B407" s="178"/>
      <c r="D407" s="166" t="s">
        <v>171</v>
      </c>
      <c r="E407" s="179" t="s">
        <v>3</v>
      </c>
      <c r="F407" s="180" t="s">
        <v>181</v>
      </c>
      <c r="H407" s="181">
        <v>2101.7669999999998</v>
      </c>
      <c r="I407" s="182"/>
      <c r="L407" s="178"/>
      <c r="M407" s="193"/>
      <c r="N407" s="194"/>
      <c r="O407" s="194"/>
      <c r="P407" s="194"/>
      <c r="Q407" s="194"/>
      <c r="R407" s="194"/>
      <c r="S407" s="194"/>
      <c r="T407" s="195"/>
      <c r="AT407" s="179" t="s">
        <v>171</v>
      </c>
      <c r="AU407" s="179" t="s">
        <v>82</v>
      </c>
      <c r="AV407" s="14" t="s">
        <v>133</v>
      </c>
      <c r="AW407" s="14" t="s">
        <v>33</v>
      </c>
      <c r="AX407" s="14" t="s">
        <v>80</v>
      </c>
      <c r="AY407" s="179" t="s">
        <v>116</v>
      </c>
    </row>
    <row r="408" spans="1:65" s="2" customFormat="1" ht="16.5" customHeight="1" x14ac:dyDescent="0.2">
      <c r="A408" s="33"/>
      <c r="B408" s="152"/>
      <c r="C408" s="153" t="s">
        <v>448</v>
      </c>
      <c r="D408" s="153" t="s">
        <v>119</v>
      </c>
      <c r="E408" s="154" t="s">
        <v>449</v>
      </c>
      <c r="F408" s="155" t="s">
        <v>450</v>
      </c>
      <c r="G408" s="156" t="s">
        <v>198</v>
      </c>
      <c r="H408" s="157">
        <v>210.86</v>
      </c>
      <c r="I408" s="158"/>
      <c r="J408" s="159">
        <f>ROUND(I408*H408,2)</f>
        <v>0</v>
      </c>
      <c r="K408" s="155" t="s">
        <v>199</v>
      </c>
      <c r="L408" s="34"/>
      <c r="M408" s="160" t="s">
        <v>3</v>
      </c>
      <c r="N408" s="161" t="s">
        <v>43</v>
      </c>
      <c r="O408" s="54"/>
      <c r="P408" s="162">
        <f>O408*H408</f>
        <v>0</v>
      </c>
      <c r="Q408" s="162">
        <v>9.8999999999999999E-4</v>
      </c>
      <c r="R408" s="162">
        <f>Q408*H408</f>
        <v>0.2087514</v>
      </c>
      <c r="S408" s="162">
        <v>0</v>
      </c>
      <c r="T408" s="163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4" t="s">
        <v>133</v>
      </c>
      <c r="AT408" s="164" t="s">
        <v>119</v>
      </c>
      <c r="AU408" s="164" t="s">
        <v>82</v>
      </c>
      <c r="AY408" s="18" t="s">
        <v>116</v>
      </c>
      <c r="BE408" s="165">
        <f>IF(N408="základní",J408,0)</f>
        <v>0</v>
      </c>
      <c r="BF408" s="165">
        <f>IF(N408="snížená",J408,0)</f>
        <v>0</v>
      </c>
      <c r="BG408" s="165">
        <f>IF(N408="zákl. přenesená",J408,0)</f>
        <v>0</v>
      </c>
      <c r="BH408" s="165">
        <f>IF(N408="sníž. přenesená",J408,0)</f>
        <v>0</v>
      </c>
      <c r="BI408" s="165">
        <f>IF(N408="nulová",J408,0)</f>
        <v>0</v>
      </c>
      <c r="BJ408" s="18" t="s">
        <v>80</v>
      </c>
      <c r="BK408" s="165">
        <f>ROUND(I408*H408,2)</f>
        <v>0</v>
      </c>
      <c r="BL408" s="18" t="s">
        <v>133</v>
      </c>
      <c r="BM408" s="164" t="s">
        <v>451</v>
      </c>
    </row>
    <row r="409" spans="1:65" s="2" customFormat="1" ht="10.199999999999999" x14ac:dyDescent="0.2">
      <c r="A409" s="33"/>
      <c r="B409" s="34"/>
      <c r="C409" s="33"/>
      <c r="D409" s="166" t="s">
        <v>125</v>
      </c>
      <c r="E409" s="33"/>
      <c r="F409" s="167" t="s">
        <v>452</v>
      </c>
      <c r="G409" s="33"/>
      <c r="H409" s="33"/>
      <c r="I409" s="92"/>
      <c r="J409" s="33"/>
      <c r="K409" s="33"/>
      <c r="L409" s="34"/>
      <c r="M409" s="168"/>
      <c r="N409" s="169"/>
      <c r="O409" s="54"/>
      <c r="P409" s="54"/>
      <c r="Q409" s="54"/>
      <c r="R409" s="54"/>
      <c r="S409" s="54"/>
      <c r="T409" s="55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T409" s="18" t="s">
        <v>125</v>
      </c>
      <c r="AU409" s="18" t="s">
        <v>82</v>
      </c>
    </row>
    <row r="410" spans="1:65" s="15" customFormat="1" ht="10.199999999999999" x14ac:dyDescent="0.2">
      <c r="B410" s="186"/>
      <c r="D410" s="166" t="s">
        <v>171</v>
      </c>
      <c r="E410" s="187" t="s">
        <v>3</v>
      </c>
      <c r="F410" s="188" t="s">
        <v>365</v>
      </c>
      <c r="H410" s="187" t="s">
        <v>3</v>
      </c>
      <c r="I410" s="189"/>
      <c r="L410" s="186"/>
      <c r="M410" s="190"/>
      <c r="N410" s="191"/>
      <c r="O410" s="191"/>
      <c r="P410" s="191"/>
      <c r="Q410" s="191"/>
      <c r="R410" s="191"/>
      <c r="S410" s="191"/>
      <c r="T410" s="192"/>
      <c r="AT410" s="187" t="s">
        <v>171</v>
      </c>
      <c r="AU410" s="187" t="s">
        <v>82</v>
      </c>
      <c r="AV410" s="15" t="s">
        <v>80</v>
      </c>
      <c r="AW410" s="15" t="s">
        <v>33</v>
      </c>
      <c r="AX410" s="15" t="s">
        <v>72</v>
      </c>
      <c r="AY410" s="187" t="s">
        <v>116</v>
      </c>
    </row>
    <row r="411" spans="1:65" s="13" customFormat="1" ht="10.199999999999999" x14ac:dyDescent="0.2">
      <c r="B411" s="170"/>
      <c r="D411" s="166" t="s">
        <v>171</v>
      </c>
      <c r="E411" s="171" t="s">
        <v>3</v>
      </c>
      <c r="F411" s="172" t="s">
        <v>383</v>
      </c>
      <c r="H411" s="173">
        <v>210.86</v>
      </c>
      <c r="I411" s="174"/>
      <c r="L411" s="170"/>
      <c r="M411" s="175"/>
      <c r="N411" s="176"/>
      <c r="O411" s="176"/>
      <c r="P411" s="176"/>
      <c r="Q411" s="176"/>
      <c r="R411" s="176"/>
      <c r="S411" s="176"/>
      <c r="T411" s="177"/>
      <c r="AT411" s="171" t="s">
        <v>171</v>
      </c>
      <c r="AU411" s="171" t="s">
        <v>82</v>
      </c>
      <c r="AV411" s="13" t="s">
        <v>82</v>
      </c>
      <c r="AW411" s="13" t="s">
        <v>33</v>
      </c>
      <c r="AX411" s="13" t="s">
        <v>80</v>
      </c>
      <c r="AY411" s="171" t="s">
        <v>116</v>
      </c>
    </row>
    <row r="412" spans="1:65" s="2" customFormat="1" ht="16.5" customHeight="1" x14ac:dyDescent="0.2">
      <c r="A412" s="33"/>
      <c r="B412" s="152"/>
      <c r="C412" s="153" t="s">
        <v>453</v>
      </c>
      <c r="D412" s="153" t="s">
        <v>119</v>
      </c>
      <c r="E412" s="154" t="s">
        <v>454</v>
      </c>
      <c r="F412" s="155" t="s">
        <v>455</v>
      </c>
      <c r="G412" s="156" t="s">
        <v>198</v>
      </c>
      <c r="H412" s="157">
        <v>4385.0200000000004</v>
      </c>
      <c r="I412" s="158"/>
      <c r="J412" s="159">
        <f>ROUND(I412*H412,2)</f>
        <v>0</v>
      </c>
      <c r="K412" s="155" t="s">
        <v>199</v>
      </c>
      <c r="L412" s="34"/>
      <c r="M412" s="160" t="s">
        <v>3</v>
      </c>
      <c r="N412" s="161" t="s">
        <v>43</v>
      </c>
      <c r="O412" s="54"/>
      <c r="P412" s="162">
        <f>O412*H412</f>
        <v>0</v>
      </c>
      <c r="Q412" s="162">
        <v>3.15E-3</v>
      </c>
      <c r="R412" s="162">
        <f>Q412*H412</f>
        <v>13.812813000000002</v>
      </c>
      <c r="S412" s="162">
        <v>0</v>
      </c>
      <c r="T412" s="163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4" t="s">
        <v>133</v>
      </c>
      <c r="AT412" s="164" t="s">
        <v>119</v>
      </c>
      <c r="AU412" s="164" t="s">
        <v>82</v>
      </c>
      <c r="AY412" s="18" t="s">
        <v>116</v>
      </c>
      <c r="BE412" s="165">
        <f>IF(N412="základní",J412,0)</f>
        <v>0</v>
      </c>
      <c r="BF412" s="165">
        <f>IF(N412="snížená",J412,0)</f>
        <v>0</v>
      </c>
      <c r="BG412" s="165">
        <f>IF(N412="zákl. přenesená",J412,0)</f>
        <v>0</v>
      </c>
      <c r="BH412" s="165">
        <f>IF(N412="sníž. přenesená",J412,0)</f>
        <v>0</v>
      </c>
      <c r="BI412" s="165">
        <f>IF(N412="nulová",J412,0)</f>
        <v>0</v>
      </c>
      <c r="BJ412" s="18" t="s">
        <v>80</v>
      </c>
      <c r="BK412" s="165">
        <f>ROUND(I412*H412,2)</f>
        <v>0</v>
      </c>
      <c r="BL412" s="18" t="s">
        <v>133</v>
      </c>
      <c r="BM412" s="164" t="s">
        <v>456</v>
      </c>
    </row>
    <row r="413" spans="1:65" s="2" customFormat="1" ht="10.199999999999999" x14ac:dyDescent="0.2">
      <c r="A413" s="33"/>
      <c r="B413" s="34"/>
      <c r="C413" s="33"/>
      <c r="D413" s="166" t="s">
        <v>125</v>
      </c>
      <c r="E413" s="33"/>
      <c r="F413" s="167" t="s">
        <v>457</v>
      </c>
      <c r="G413" s="33"/>
      <c r="H413" s="33"/>
      <c r="I413" s="92"/>
      <c r="J413" s="33"/>
      <c r="K413" s="33"/>
      <c r="L413" s="34"/>
      <c r="M413" s="168"/>
      <c r="N413" s="169"/>
      <c r="O413" s="54"/>
      <c r="P413" s="54"/>
      <c r="Q413" s="54"/>
      <c r="R413" s="54"/>
      <c r="S413" s="54"/>
      <c r="T413" s="55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T413" s="18" t="s">
        <v>125</v>
      </c>
      <c r="AU413" s="18" t="s">
        <v>82</v>
      </c>
    </row>
    <row r="414" spans="1:65" s="13" customFormat="1" ht="10.199999999999999" x14ac:dyDescent="0.2">
      <c r="B414" s="170"/>
      <c r="D414" s="166" t="s">
        <v>171</v>
      </c>
      <c r="E414" s="171" t="s">
        <v>3</v>
      </c>
      <c r="F414" s="172" t="s">
        <v>458</v>
      </c>
      <c r="H414" s="173">
        <v>4385.0200000000004</v>
      </c>
      <c r="I414" s="174"/>
      <c r="L414" s="170"/>
      <c r="M414" s="175"/>
      <c r="N414" s="176"/>
      <c r="O414" s="176"/>
      <c r="P414" s="176"/>
      <c r="Q414" s="176"/>
      <c r="R414" s="176"/>
      <c r="S414" s="176"/>
      <c r="T414" s="177"/>
      <c r="AT414" s="171" t="s">
        <v>171</v>
      </c>
      <c r="AU414" s="171" t="s">
        <v>82</v>
      </c>
      <c r="AV414" s="13" t="s">
        <v>82</v>
      </c>
      <c r="AW414" s="13" t="s">
        <v>33</v>
      </c>
      <c r="AX414" s="13" t="s">
        <v>80</v>
      </c>
      <c r="AY414" s="171" t="s">
        <v>116</v>
      </c>
    </row>
    <row r="415" spans="1:65" s="2" customFormat="1" ht="16.5" customHeight="1" x14ac:dyDescent="0.2">
      <c r="A415" s="33"/>
      <c r="B415" s="152"/>
      <c r="C415" s="153" t="s">
        <v>459</v>
      </c>
      <c r="D415" s="153" t="s">
        <v>119</v>
      </c>
      <c r="E415" s="154" t="s">
        <v>460</v>
      </c>
      <c r="F415" s="155" t="s">
        <v>461</v>
      </c>
      <c r="G415" s="156" t="s">
        <v>198</v>
      </c>
      <c r="H415" s="157">
        <v>4385.04</v>
      </c>
      <c r="I415" s="158"/>
      <c r="J415" s="159">
        <f>ROUND(I415*H415,2)</f>
        <v>0</v>
      </c>
      <c r="K415" s="155" t="s">
        <v>199</v>
      </c>
      <c r="L415" s="34"/>
      <c r="M415" s="160" t="s">
        <v>3</v>
      </c>
      <c r="N415" s="161" t="s">
        <v>43</v>
      </c>
      <c r="O415" s="54"/>
      <c r="P415" s="162">
        <f>O415*H415</f>
        <v>0</v>
      </c>
      <c r="Q415" s="162">
        <v>5.0000000000000001E-4</v>
      </c>
      <c r="R415" s="162">
        <f>Q415*H415</f>
        <v>2.19252</v>
      </c>
      <c r="S415" s="162">
        <v>0</v>
      </c>
      <c r="T415" s="163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4" t="s">
        <v>133</v>
      </c>
      <c r="AT415" s="164" t="s">
        <v>119</v>
      </c>
      <c r="AU415" s="164" t="s">
        <v>82</v>
      </c>
      <c r="AY415" s="18" t="s">
        <v>116</v>
      </c>
      <c r="BE415" s="165">
        <f>IF(N415="základní",J415,0)</f>
        <v>0</v>
      </c>
      <c r="BF415" s="165">
        <f>IF(N415="snížená",J415,0)</f>
        <v>0</v>
      </c>
      <c r="BG415" s="165">
        <f>IF(N415="zákl. přenesená",J415,0)</f>
        <v>0</v>
      </c>
      <c r="BH415" s="165">
        <f>IF(N415="sníž. přenesená",J415,0)</f>
        <v>0</v>
      </c>
      <c r="BI415" s="165">
        <f>IF(N415="nulová",J415,0)</f>
        <v>0</v>
      </c>
      <c r="BJ415" s="18" t="s">
        <v>80</v>
      </c>
      <c r="BK415" s="165">
        <f>ROUND(I415*H415,2)</f>
        <v>0</v>
      </c>
      <c r="BL415" s="18" t="s">
        <v>133</v>
      </c>
      <c r="BM415" s="164" t="s">
        <v>462</v>
      </c>
    </row>
    <row r="416" spans="1:65" s="2" customFormat="1" ht="10.199999999999999" x14ac:dyDescent="0.2">
      <c r="A416" s="33"/>
      <c r="B416" s="34"/>
      <c r="C416" s="33"/>
      <c r="D416" s="166" t="s">
        <v>125</v>
      </c>
      <c r="E416" s="33"/>
      <c r="F416" s="167" t="s">
        <v>463</v>
      </c>
      <c r="G416" s="33"/>
      <c r="H416" s="33"/>
      <c r="I416" s="92"/>
      <c r="J416" s="33"/>
      <c r="K416" s="33"/>
      <c r="L416" s="34"/>
      <c r="M416" s="168"/>
      <c r="N416" s="169"/>
      <c r="O416" s="54"/>
      <c r="P416" s="54"/>
      <c r="Q416" s="54"/>
      <c r="R416" s="54"/>
      <c r="S416" s="54"/>
      <c r="T416" s="55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T416" s="18" t="s">
        <v>125</v>
      </c>
      <c r="AU416" s="18" t="s">
        <v>82</v>
      </c>
    </row>
    <row r="417" spans="1:65" s="13" customFormat="1" ht="10.199999999999999" x14ac:dyDescent="0.2">
      <c r="B417" s="170"/>
      <c r="D417" s="166" t="s">
        <v>171</v>
      </c>
      <c r="E417" s="171" t="s">
        <v>3</v>
      </c>
      <c r="F417" s="172" t="s">
        <v>464</v>
      </c>
      <c r="H417" s="173">
        <v>4385.04</v>
      </c>
      <c r="I417" s="174"/>
      <c r="L417" s="170"/>
      <c r="M417" s="175"/>
      <c r="N417" s="176"/>
      <c r="O417" s="176"/>
      <c r="P417" s="176"/>
      <c r="Q417" s="176"/>
      <c r="R417" s="176"/>
      <c r="S417" s="176"/>
      <c r="T417" s="177"/>
      <c r="AT417" s="171" t="s">
        <v>171</v>
      </c>
      <c r="AU417" s="171" t="s">
        <v>82</v>
      </c>
      <c r="AV417" s="13" t="s">
        <v>82</v>
      </c>
      <c r="AW417" s="13" t="s">
        <v>33</v>
      </c>
      <c r="AX417" s="13" t="s">
        <v>80</v>
      </c>
      <c r="AY417" s="171" t="s">
        <v>116</v>
      </c>
    </row>
    <row r="418" spans="1:65" s="2" customFormat="1" ht="16.5" customHeight="1" x14ac:dyDescent="0.2">
      <c r="A418" s="33"/>
      <c r="B418" s="152"/>
      <c r="C418" s="153" t="s">
        <v>465</v>
      </c>
      <c r="D418" s="153" t="s">
        <v>119</v>
      </c>
      <c r="E418" s="154" t="s">
        <v>466</v>
      </c>
      <c r="F418" s="155" t="s">
        <v>467</v>
      </c>
      <c r="G418" s="156" t="s">
        <v>251</v>
      </c>
      <c r="H418" s="157">
        <v>190.476</v>
      </c>
      <c r="I418" s="158"/>
      <c r="J418" s="159">
        <f>ROUND(I418*H418,2)</f>
        <v>0</v>
      </c>
      <c r="K418" s="155" t="s">
        <v>199</v>
      </c>
      <c r="L418" s="34"/>
      <c r="M418" s="160" t="s">
        <v>3</v>
      </c>
      <c r="N418" s="161" t="s">
        <v>43</v>
      </c>
      <c r="O418" s="54"/>
      <c r="P418" s="162">
        <f>O418*H418</f>
        <v>0</v>
      </c>
      <c r="Q418" s="162">
        <v>2.4000000000000001E-4</v>
      </c>
      <c r="R418" s="162">
        <f>Q418*H418</f>
        <v>4.5714240000000003E-2</v>
      </c>
      <c r="S418" s="162">
        <v>0</v>
      </c>
      <c r="T418" s="163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4" t="s">
        <v>133</v>
      </c>
      <c r="AT418" s="164" t="s">
        <v>119</v>
      </c>
      <c r="AU418" s="164" t="s">
        <v>82</v>
      </c>
      <c r="AY418" s="18" t="s">
        <v>116</v>
      </c>
      <c r="BE418" s="165">
        <f>IF(N418="základní",J418,0)</f>
        <v>0</v>
      </c>
      <c r="BF418" s="165">
        <f>IF(N418="snížená",J418,0)</f>
        <v>0</v>
      </c>
      <c r="BG418" s="165">
        <f>IF(N418="zákl. přenesená",J418,0)</f>
        <v>0</v>
      </c>
      <c r="BH418" s="165">
        <f>IF(N418="sníž. přenesená",J418,0)</f>
        <v>0</v>
      </c>
      <c r="BI418" s="165">
        <f>IF(N418="nulová",J418,0)</f>
        <v>0</v>
      </c>
      <c r="BJ418" s="18" t="s">
        <v>80</v>
      </c>
      <c r="BK418" s="165">
        <f>ROUND(I418*H418,2)</f>
        <v>0</v>
      </c>
      <c r="BL418" s="18" t="s">
        <v>133</v>
      </c>
      <c r="BM418" s="164" t="s">
        <v>468</v>
      </c>
    </row>
    <row r="419" spans="1:65" s="2" customFormat="1" ht="10.199999999999999" x14ac:dyDescent="0.2">
      <c r="A419" s="33"/>
      <c r="B419" s="34"/>
      <c r="C419" s="33"/>
      <c r="D419" s="166" t="s">
        <v>125</v>
      </c>
      <c r="E419" s="33"/>
      <c r="F419" s="167" t="s">
        <v>469</v>
      </c>
      <c r="G419" s="33"/>
      <c r="H419" s="33"/>
      <c r="I419" s="92"/>
      <c r="J419" s="33"/>
      <c r="K419" s="33"/>
      <c r="L419" s="34"/>
      <c r="M419" s="168"/>
      <c r="N419" s="169"/>
      <c r="O419" s="54"/>
      <c r="P419" s="54"/>
      <c r="Q419" s="54"/>
      <c r="R419" s="54"/>
      <c r="S419" s="54"/>
      <c r="T419" s="55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T419" s="18" t="s">
        <v>125</v>
      </c>
      <c r="AU419" s="18" t="s">
        <v>82</v>
      </c>
    </row>
    <row r="420" spans="1:65" s="13" customFormat="1" ht="10.199999999999999" x14ac:dyDescent="0.2">
      <c r="B420" s="170"/>
      <c r="D420" s="166" t="s">
        <v>171</v>
      </c>
      <c r="E420" s="171" t="s">
        <v>3</v>
      </c>
      <c r="F420" s="172" t="s">
        <v>470</v>
      </c>
      <c r="H420" s="173">
        <v>11.664</v>
      </c>
      <c r="I420" s="174"/>
      <c r="L420" s="170"/>
      <c r="M420" s="175"/>
      <c r="N420" s="176"/>
      <c r="O420" s="176"/>
      <c r="P420" s="176"/>
      <c r="Q420" s="176"/>
      <c r="R420" s="176"/>
      <c r="S420" s="176"/>
      <c r="T420" s="177"/>
      <c r="AT420" s="171" t="s">
        <v>171</v>
      </c>
      <c r="AU420" s="171" t="s">
        <v>82</v>
      </c>
      <c r="AV420" s="13" t="s">
        <v>82</v>
      </c>
      <c r="AW420" s="13" t="s">
        <v>33</v>
      </c>
      <c r="AX420" s="13" t="s">
        <v>72</v>
      </c>
      <c r="AY420" s="171" t="s">
        <v>116</v>
      </c>
    </row>
    <row r="421" spans="1:65" s="13" customFormat="1" ht="10.199999999999999" x14ac:dyDescent="0.2">
      <c r="B421" s="170"/>
      <c r="D421" s="166" t="s">
        <v>171</v>
      </c>
      <c r="E421" s="171" t="s">
        <v>3</v>
      </c>
      <c r="F421" s="172" t="s">
        <v>471</v>
      </c>
      <c r="H421" s="173">
        <v>48.545999999999999</v>
      </c>
      <c r="I421" s="174"/>
      <c r="L421" s="170"/>
      <c r="M421" s="175"/>
      <c r="N421" s="176"/>
      <c r="O421" s="176"/>
      <c r="P421" s="176"/>
      <c r="Q421" s="176"/>
      <c r="R421" s="176"/>
      <c r="S421" s="176"/>
      <c r="T421" s="177"/>
      <c r="AT421" s="171" t="s">
        <v>171</v>
      </c>
      <c r="AU421" s="171" t="s">
        <v>82</v>
      </c>
      <c r="AV421" s="13" t="s">
        <v>82</v>
      </c>
      <c r="AW421" s="13" t="s">
        <v>33</v>
      </c>
      <c r="AX421" s="13" t="s">
        <v>72</v>
      </c>
      <c r="AY421" s="171" t="s">
        <v>116</v>
      </c>
    </row>
    <row r="422" spans="1:65" s="13" customFormat="1" ht="10.199999999999999" x14ac:dyDescent="0.2">
      <c r="B422" s="170"/>
      <c r="D422" s="166" t="s">
        <v>171</v>
      </c>
      <c r="E422" s="171" t="s">
        <v>3</v>
      </c>
      <c r="F422" s="172" t="s">
        <v>472</v>
      </c>
      <c r="H422" s="173">
        <v>40.86</v>
      </c>
      <c r="I422" s="174"/>
      <c r="L422" s="170"/>
      <c r="M422" s="175"/>
      <c r="N422" s="176"/>
      <c r="O422" s="176"/>
      <c r="P422" s="176"/>
      <c r="Q422" s="176"/>
      <c r="R422" s="176"/>
      <c r="S422" s="176"/>
      <c r="T422" s="177"/>
      <c r="AT422" s="171" t="s">
        <v>171</v>
      </c>
      <c r="AU422" s="171" t="s">
        <v>82</v>
      </c>
      <c r="AV422" s="13" t="s">
        <v>82</v>
      </c>
      <c r="AW422" s="13" t="s">
        <v>33</v>
      </c>
      <c r="AX422" s="13" t="s">
        <v>72</v>
      </c>
      <c r="AY422" s="171" t="s">
        <v>116</v>
      </c>
    </row>
    <row r="423" spans="1:65" s="13" customFormat="1" ht="10.199999999999999" x14ac:dyDescent="0.2">
      <c r="B423" s="170"/>
      <c r="D423" s="166" t="s">
        <v>171</v>
      </c>
      <c r="E423" s="171" t="s">
        <v>3</v>
      </c>
      <c r="F423" s="172" t="s">
        <v>473</v>
      </c>
      <c r="H423" s="173">
        <v>40.86</v>
      </c>
      <c r="I423" s="174"/>
      <c r="L423" s="170"/>
      <c r="M423" s="175"/>
      <c r="N423" s="176"/>
      <c r="O423" s="176"/>
      <c r="P423" s="176"/>
      <c r="Q423" s="176"/>
      <c r="R423" s="176"/>
      <c r="S423" s="176"/>
      <c r="T423" s="177"/>
      <c r="AT423" s="171" t="s">
        <v>171</v>
      </c>
      <c r="AU423" s="171" t="s">
        <v>82</v>
      </c>
      <c r="AV423" s="13" t="s">
        <v>82</v>
      </c>
      <c r="AW423" s="13" t="s">
        <v>33</v>
      </c>
      <c r="AX423" s="13" t="s">
        <v>72</v>
      </c>
      <c r="AY423" s="171" t="s">
        <v>116</v>
      </c>
    </row>
    <row r="424" spans="1:65" s="13" customFormat="1" ht="10.199999999999999" x14ac:dyDescent="0.2">
      <c r="B424" s="170"/>
      <c r="D424" s="166" t="s">
        <v>171</v>
      </c>
      <c r="E424" s="171" t="s">
        <v>3</v>
      </c>
      <c r="F424" s="172" t="s">
        <v>474</v>
      </c>
      <c r="H424" s="173">
        <v>48.545999999999999</v>
      </c>
      <c r="I424" s="174"/>
      <c r="L424" s="170"/>
      <c r="M424" s="175"/>
      <c r="N424" s="176"/>
      <c r="O424" s="176"/>
      <c r="P424" s="176"/>
      <c r="Q424" s="176"/>
      <c r="R424" s="176"/>
      <c r="S424" s="176"/>
      <c r="T424" s="177"/>
      <c r="AT424" s="171" t="s">
        <v>171</v>
      </c>
      <c r="AU424" s="171" t="s">
        <v>82</v>
      </c>
      <c r="AV424" s="13" t="s">
        <v>82</v>
      </c>
      <c r="AW424" s="13" t="s">
        <v>33</v>
      </c>
      <c r="AX424" s="13" t="s">
        <v>72</v>
      </c>
      <c r="AY424" s="171" t="s">
        <v>116</v>
      </c>
    </row>
    <row r="425" spans="1:65" s="14" customFormat="1" ht="10.199999999999999" x14ac:dyDescent="0.2">
      <c r="B425" s="178"/>
      <c r="D425" s="166" t="s">
        <v>171</v>
      </c>
      <c r="E425" s="179" t="s">
        <v>3</v>
      </c>
      <c r="F425" s="180" t="s">
        <v>181</v>
      </c>
      <c r="H425" s="181">
        <v>190.476</v>
      </c>
      <c r="I425" s="182"/>
      <c r="L425" s="178"/>
      <c r="M425" s="193"/>
      <c r="N425" s="194"/>
      <c r="O425" s="194"/>
      <c r="P425" s="194"/>
      <c r="Q425" s="194"/>
      <c r="R425" s="194"/>
      <c r="S425" s="194"/>
      <c r="T425" s="195"/>
      <c r="AT425" s="179" t="s">
        <v>171</v>
      </c>
      <c r="AU425" s="179" t="s">
        <v>82</v>
      </c>
      <c r="AV425" s="14" t="s">
        <v>133</v>
      </c>
      <c r="AW425" s="14" t="s">
        <v>33</v>
      </c>
      <c r="AX425" s="14" t="s">
        <v>80</v>
      </c>
      <c r="AY425" s="179" t="s">
        <v>116</v>
      </c>
    </row>
    <row r="426" spans="1:65" s="2" customFormat="1" ht="16.5" customHeight="1" x14ac:dyDescent="0.2">
      <c r="A426" s="33"/>
      <c r="B426" s="152"/>
      <c r="C426" s="196" t="s">
        <v>475</v>
      </c>
      <c r="D426" s="196" t="s">
        <v>476</v>
      </c>
      <c r="E426" s="197" t="s">
        <v>477</v>
      </c>
      <c r="F426" s="198" t="s">
        <v>478</v>
      </c>
      <c r="G426" s="199" t="s">
        <v>234</v>
      </c>
      <c r="H426" s="200">
        <v>0.63100000000000001</v>
      </c>
      <c r="I426" s="201"/>
      <c r="J426" s="202">
        <f>ROUND(I426*H426,2)</f>
        <v>0</v>
      </c>
      <c r="K426" s="198" t="s">
        <v>199</v>
      </c>
      <c r="L426" s="203"/>
      <c r="M426" s="204" t="s">
        <v>3</v>
      </c>
      <c r="N426" s="205" t="s">
        <v>43</v>
      </c>
      <c r="O426" s="54"/>
      <c r="P426" s="162">
        <f>O426*H426</f>
        <v>0</v>
      </c>
      <c r="Q426" s="162">
        <v>1</v>
      </c>
      <c r="R426" s="162">
        <f>Q426*H426</f>
        <v>0.63100000000000001</v>
      </c>
      <c r="S426" s="162">
        <v>0</v>
      </c>
      <c r="T426" s="163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4" t="s">
        <v>152</v>
      </c>
      <c r="AT426" s="164" t="s">
        <v>476</v>
      </c>
      <c r="AU426" s="164" t="s">
        <v>82</v>
      </c>
      <c r="AY426" s="18" t="s">
        <v>116</v>
      </c>
      <c r="BE426" s="165">
        <f>IF(N426="základní",J426,0)</f>
        <v>0</v>
      </c>
      <c r="BF426" s="165">
        <f>IF(N426="snížená",J426,0)</f>
        <v>0</v>
      </c>
      <c r="BG426" s="165">
        <f>IF(N426="zákl. přenesená",J426,0)</f>
        <v>0</v>
      </c>
      <c r="BH426" s="165">
        <f>IF(N426="sníž. přenesená",J426,0)</f>
        <v>0</v>
      </c>
      <c r="BI426" s="165">
        <f>IF(N426="nulová",J426,0)</f>
        <v>0</v>
      </c>
      <c r="BJ426" s="18" t="s">
        <v>80</v>
      </c>
      <c r="BK426" s="165">
        <f>ROUND(I426*H426,2)</f>
        <v>0</v>
      </c>
      <c r="BL426" s="18" t="s">
        <v>133</v>
      </c>
      <c r="BM426" s="164" t="s">
        <v>479</v>
      </c>
    </row>
    <row r="427" spans="1:65" s="2" customFormat="1" ht="10.199999999999999" x14ac:dyDescent="0.2">
      <c r="A427" s="33"/>
      <c r="B427" s="34"/>
      <c r="C427" s="33"/>
      <c r="D427" s="166" t="s">
        <v>125</v>
      </c>
      <c r="E427" s="33"/>
      <c r="F427" s="167" t="s">
        <v>478</v>
      </c>
      <c r="G427" s="33"/>
      <c r="H427" s="33"/>
      <c r="I427" s="92"/>
      <c r="J427" s="33"/>
      <c r="K427" s="33"/>
      <c r="L427" s="34"/>
      <c r="M427" s="168"/>
      <c r="N427" s="169"/>
      <c r="O427" s="54"/>
      <c r="P427" s="54"/>
      <c r="Q427" s="54"/>
      <c r="R427" s="54"/>
      <c r="S427" s="54"/>
      <c r="T427" s="55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T427" s="18" t="s">
        <v>125</v>
      </c>
      <c r="AU427" s="18" t="s">
        <v>82</v>
      </c>
    </row>
    <row r="428" spans="1:65" s="13" customFormat="1" ht="10.199999999999999" x14ac:dyDescent="0.2">
      <c r="B428" s="170"/>
      <c r="D428" s="166" t="s">
        <v>171</v>
      </c>
      <c r="E428" s="171" t="s">
        <v>3</v>
      </c>
      <c r="F428" s="172" t="s">
        <v>480</v>
      </c>
      <c r="H428" s="173">
        <v>3.9E-2</v>
      </c>
      <c r="I428" s="174"/>
      <c r="L428" s="170"/>
      <c r="M428" s="175"/>
      <c r="N428" s="176"/>
      <c r="O428" s="176"/>
      <c r="P428" s="176"/>
      <c r="Q428" s="176"/>
      <c r="R428" s="176"/>
      <c r="S428" s="176"/>
      <c r="T428" s="177"/>
      <c r="AT428" s="171" t="s">
        <v>171</v>
      </c>
      <c r="AU428" s="171" t="s">
        <v>82</v>
      </c>
      <c r="AV428" s="13" t="s">
        <v>82</v>
      </c>
      <c r="AW428" s="13" t="s">
        <v>33</v>
      </c>
      <c r="AX428" s="13" t="s">
        <v>72</v>
      </c>
      <c r="AY428" s="171" t="s">
        <v>116</v>
      </c>
    </row>
    <row r="429" spans="1:65" s="13" customFormat="1" ht="10.199999999999999" x14ac:dyDescent="0.2">
      <c r="B429" s="170"/>
      <c r="D429" s="166" t="s">
        <v>171</v>
      </c>
      <c r="E429" s="171" t="s">
        <v>3</v>
      </c>
      <c r="F429" s="172" t="s">
        <v>481</v>
      </c>
      <c r="H429" s="173">
        <v>0.161</v>
      </c>
      <c r="I429" s="174"/>
      <c r="L429" s="170"/>
      <c r="M429" s="175"/>
      <c r="N429" s="176"/>
      <c r="O429" s="176"/>
      <c r="P429" s="176"/>
      <c r="Q429" s="176"/>
      <c r="R429" s="176"/>
      <c r="S429" s="176"/>
      <c r="T429" s="177"/>
      <c r="AT429" s="171" t="s">
        <v>171</v>
      </c>
      <c r="AU429" s="171" t="s">
        <v>82</v>
      </c>
      <c r="AV429" s="13" t="s">
        <v>82</v>
      </c>
      <c r="AW429" s="13" t="s">
        <v>33</v>
      </c>
      <c r="AX429" s="13" t="s">
        <v>72</v>
      </c>
      <c r="AY429" s="171" t="s">
        <v>116</v>
      </c>
    </row>
    <row r="430" spans="1:65" s="13" customFormat="1" ht="10.199999999999999" x14ac:dyDescent="0.2">
      <c r="B430" s="170"/>
      <c r="D430" s="166" t="s">
        <v>171</v>
      </c>
      <c r="E430" s="171" t="s">
        <v>3</v>
      </c>
      <c r="F430" s="172" t="s">
        <v>482</v>
      </c>
      <c r="H430" s="173">
        <v>0.13500000000000001</v>
      </c>
      <c r="I430" s="174"/>
      <c r="L430" s="170"/>
      <c r="M430" s="175"/>
      <c r="N430" s="176"/>
      <c r="O430" s="176"/>
      <c r="P430" s="176"/>
      <c r="Q430" s="176"/>
      <c r="R430" s="176"/>
      <c r="S430" s="176"/>
      <c r="T430" s="177"/>
      <c r="AT430" s="171" t="s">
        <v>171</v>
      </c>
      <c r="AU430" s="171" t="s">
        <v>82</v>
      </c>
      <c r="AV430" s="13" t="s">
        <v>82</v>
      </c>
      <c r="AW430" s="13" t="s">
        <v>33</v>
      </c>
      <c r="AX430" s="13" t="s">
        <v>72</v>
      </c>
      <c r="AY430" s="171" t="s">
        <v>116</v>
      </c>
    </row>
    <row r="431" spans="1:65" s="13" customFormat="1" ht="10.199999999999999" x14ac:dyDescent="0.2">
      <c r="B431" s="170"/>
      <c r="D431" s="166" t="s">
        <v>171</v>
      </c>
      <c r="E431" s="171" t="s">
        <v>3</v>
      </c>
      <c r="F431" s="172" t="s">
        <v>483</v>
      </c>
      <c r="H431" s="173">
        <v>0.13500000000000001</v>
      </c>
      <c r="I431" s="174"/>
      <c r="L431" s="170"/>
      <c r="M431" s="175"/>
      <c r="N431" s="176"/>
      <c r="O431" s="176"/>
      <c r="P431" s="176"/>
      <c r="Q431" s="176"/>
      <c r="R431" s="176"/>
      <c r="S431" s="176"/>
      <c r="T431" s="177"/>
      <c r="AT431" s="171" t="s">
        <v>171</v>
      </c>
      <c r="AU431" s="171" t="s">
        <v>82</v>
      </c>
      <c r="AV431" s="13" t="s">
        <v>82</v>
      </c>
      <c r="AW431" s="13" t="s">
        <v>33</v>
      </c>
      <c r="AX431" s="13" t="s">
        <v>72</v>
      </c>
      <c r="AY431" s="171" t="s">
        <v>116</v>
      </c>
    </row>
    <row r="432" spans="1:65" s="13" customFormat="1" ht="10.199999999999999" x14ac:dyDescent="0.2">
      <c r="B432" s="170"/>
      <c r="D432" s="166" t="s">
        <v>171</v>
      </c>
      <c r="E432" s="171" t="s">
        <v>3</v>
      </c>
      <c r="F432" s="172" t="s">
        <v>484</v>
      </c>
      <c r="H432" s="173">
        <v>0.161</v>
      </c>
      <c r="I432" s="174"/>
      <c r="L432" s="170"/>
      <c r="M432" s="175"/>
      <c r="N432" s="176"/>
      <c r="O432" s="176"/>
      <c r="P432" s="176"/>
      <c r="Q432" s="176"/>
      <c r="R432" s="176"/>
      <c r="S432" s="176"/>
      <c r="T432" s="177"/>
      <c r="AT432" s="171" t="s">
        <v>171</v>
      </c>
      <c r="AU432" s="171" t="s">
        <v>82</v>
      </c>
      <c r="AV432" s="13" t="s">
        <v>82</v>
      </c>
      <c r="AW432" s="13" t="s">
        <v>33</v>
      </c>
      <c r="AX432" s="13" t="s">
        <v>72</v>
      </c>
      <c r="AY432" s="171" t="s">
        <v>116</v>
      </c>
    </row>
    <row r="433" spans="1:65" s="14" customFormat="1" ht="10.199999999999999" x14ac:dyDescent="0.2">
      <c r="B433" s="178"/>
      <c r="D433" s="166" t="s">
        <v>171</v>
      </c>
      <c r="E433" s="179" t="s">
        <v>3</v>
      </c>
      <c r="F433" s="180" t="s">
        <v>181</v>
      </c>
      <c r="H433" s="181">
        <v>0.63100000000000001</v>
      </c>
      <c r="I433" s="182"/>
      <c r="L433" s="178"/>
      <c r="M433" s="193"/>
      <c r="N433" s="194"/>
      <c r="O433" s="194"/>
      <c r="P433" s="194"/>
      <c r="Q433" s="194"/>
      <c r="R433" s="194"/>
      <c r="S433" s="194"/>
      <c r="T433" s="195"/>
      <c r="AT433" s="179" t="s">
        <v>171</v>
      </c>
      <c r="AU433" s="179" t="s">
        <v>82</v>
      </c>
      <c r="AV433" s="14" t="s">
        <v>133</v>
      </c>
      <c r="AW433" s="14" t="s">
        <v>33</v>
      </c>
      <c r="AX433" s="14" t="s">
        <v>80</v>
      </c>
      <c r="AY433" s="179" t="s">
        <v>116</v>
      </c>
    </row>
    <row r="434" spans="1:65" s="2" customFormat="1" ht="16.5" customHeight="1" x14ac:dyDescent="0.2">
      <c r="A434" s="33"/>
      <c r="B434" s="152"/>
      <c r="C434" s="153" t="s">
        <v>485</v>
      </c>
      <c r="D434" s="153" t="s">
        <v>119</v>
      </c>
      <c r="E434" s="154" t="s">
        <v>486</v>
      </c>
      <c r="F434" s="155" t="s">
        <v>487</v>
      </c>
      <c r="G434" s="156" t="s">
        <v>165</v>
      </c>
      <c r="H434" s="157">
        <v>1</v>
      </c>
      <c r="I434" s="158"/>
      <c r="J434" s="159">
        <f>ROUND(I434*H434,2)</f>
        <v>0</v>
      </c>
      <c r="K434" s="155" t="s">
        <v>3</v>
      </c>
      <c r="L434" s="34"/>
      <c r="M434" s="160" t="s">
        <v>3</v>
      </c>
      <c r="N434" s="161" t="s">
        <v>43</v>
      </c>
      <c r="O434" s="54"/>
      <c r="P434" s="162">
        <f>O434*H434</f>
        <v>0</v>
      </c>
      <c r="Q434" s="162">
        <v>0</v>
      </c>
      <c r="R434" s="162">
        <f>Q434*H434</f>
        <v>0</v>
      </c>
      <c r="S434" s="162">
        <v>0</v>
      </c>
      <c r="T434" s="163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4" t="s">
        <v>133</v>
      </c>
      <c r="AT434" s="164" t="s">
        <v>119</v>
      </c>
      <c r="AU434" s="164" t="s">
        <v>82</v>
      </c>
      <c r="AY434" s="18" t="s">
        <v>116</v>
      </c>
      <c r="BE434" s="165">
        <f>IF(N434="základní",J434,0)</f>
        <v>0</v>
      </c>
      <c r="BF434" s="165">
        <f>IF(N434="snížená",J434,0)</f>
        <v>0</v>
      </c>
      <c r="BG434" s="165">
        <f>IF(N434="zákl. přenesená",J434,0)</f>
        <v>0</v>
      </c>
      <c r="BH434" s="165">
        <f>IF(N434="sníž. přenesená",J434,0)</f>
        <v>0</v>
      </c>
      <c r="BI434" s="165">
        <f>IF(N434="nulová",J434,0)</f>
        <v>0</v>
      </c>
      <c r="BJ434" s="18" t="s">
        <v>80</v>
      </c>
      <c r="BK434" s="165">
        <f>ROUND(I434*H434,2)</f>
        <v>0</v>
      </c>
      <c r="BL434" s="18" t="s">
        <v>133</v>
      </c>
      <c r="BM434" s="164" t="s">
        <v>488</v>
      </c>
    </row>
    <row r="435" spans="1:65" s="2" customFormat="1" ht="10.199999999999999" x14ac:dyDescent="0.2">
      <c r="A435" s="33"/>
      <c r="B435" s="34"/>
      <c r="C435" s="33"/>
      <c r="D435" s="166" t="s">
        <v>125</v>
      </c>
      <c r="E435" s="33"/>
      <c r="F435" s="167" t="s">
        <v>487</v>
      </c>
      <c r="G435" s="33"/>
      <c r="H435" s="33"/>
      <c r="I435" s="92"/>
      <c r="J435" s="33"/>
      <c r="K435" s="33"/>
      <c r="L435" s="34"/>
      <c r="M435" s="168"/>
      <c r="N435" s="169"/>
      <c r="O435" s="54"/>
      <c r="P435" s="54"/>
      <c r="Q435" s="54"/>
      <c r="R435" s="54"/>
      <c r="S435" s="54"/>
      <c r="T435" s="55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T435" s="18" t="s">
        <v>125</v>
      </c>
      <c r="AU435" s="18" t="s">
        <v>82</v>
      </c>
    </row>
    <row r="436" spans="1:65" s="2" customFormat="1" ht="16.5" customHeight="1" x14ac:dyDescent="0.2">
      <c r="A436" s="33"/>
      <c r="B436" s="152"/>
      <c r="C436" s="153" t="s">
        <v>489</v>
      </c>
      <c r="D436" s="153" t="s">
        <v>119</v>
      </c>
      <c r="E436" s="154" t="s">
        <v>490</v>
      </c>
      <c r="F436" s="155" t="s">
        <v>491</v>
      </c>
      <c r="G436" s="156" t="s">
        <v>165</v>
      </c>
      <c r="H436" s="157">
        <v>2</v>
      </c>
      <c r="I436" s="158"/>
      <c r="J436" s="159">
        <f>ROUND(I436*H436,2)</f>
        <v>0</v>
      </c>
      <c r="K436" s="155" t="s">
        <v>3</v>
      </c>
      <c r="L436" s="34"/>
      <c r="M436" s="160" t="s">
        <v>3</v>
      </c>
      <c r="N436" s="161" t="s">
        <v>43</v>
      </c>
      <c r="O436" s="54"/>
      <c r="P436" s="162">
        <f>O436*H436</f>
        <v>0</v>
      </c>
      <c r="Q436" s="162">
        <v>0</v>
      </c>
      <c r="R436" s="162">
        <f>Q436*H436</f>
        <v>0</v>
      </c>
      <c r="S436" s="162">
        <v>0</v>
      </c>
      <c r="T436" s="163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4" t="s">
        <v>133</v>
      </c>
      <c r="AT436" s="164" t="s">
        <v>119</v>
      </c>
      <c r="AU436" s="164" t="s">
        <v>82</v>
      </c>
      <c r="AY436" s="18" t="s">
        <v>116</v>
      </c>
      <c r="BE436" s="165">
        <f>IF(N436="základní",J436,0)</f>
        <v>0</v>
      </c>
      <c r="BF436" s="165">
        <f>IF(N436="snížená",J436,0)</f>
        <v>0</v>
      </c>
      <c r="BG436" s="165">
        <f>IF(N436="zákl. přenesená",J436,0)</f>
        <v>0</v>
      </c>
      <c r="BH436" s="165">
        <f>IF(N436="sníž. přenesená",J436,0)</f>
        <v>0</v>
      </c>
      <c r="BI436" s="165">
        <f>IF(N436="nulová",J436,0)</f>
        <v>0</v>
      </c>
      <c r="BJ436" s="18" t="s">
        <v>80</v>
      </c>
      <c r="BK436" s="165">
        <f>ROUND(I436*H436,2)</f>
        <v>0</v>
      </c>
      <c r="BL436" s="18" t="s">
        <v>133</v>
      </c>
      <c r="BM436" s="164" t="s">
        <v>492</v>
      </c>
    </row>
    <row r="437" spans="1:65" s="2" customFormat="1" ht="10.199999999999999" x14ac:dyDescent="0.2">
      <c r="A437" s="33"/>
      <c r="B437" s="34"/>
      <c r="C437" s="33"/>
      <c r="D437" s="166" t="s">
        <v>125</v>
      </c>
      <c r="E437" s="33"/>
      <c r="F437" s="167" t="s">
        <v>493</v>
      </c>
      <c r="G437" s="33"/>
      <c r="H437" s="33"/>
      <c r="I437" s="92"/>
      <c r="J437" s="33"/>
      <c r="K437" s="33"/>
      <c r="L437" s="34"/>
      <c r="M437" s="168"/>
      <c r="N437" s="169"/>
      <c r="O437" s="54"/>
      <c r="P437" s="54"/>
      <c r="Q437" s="54"/>
      <c r="R437" s="54"/>
      <c r="S437" s="54"/>
      <c r="T437" s="55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T437" s="18" t="s">
        <v>125</v>
      </c>
      <c r="AU437" s="18" t="s">
        <v>82</v>
      </c>
    </row>
    <row r="438" spans="1:65" s="2" customFormat="1" ht="16.5" customHeight="1" x14ac:dyDescent="0.2">
      <c r="A438" s="33"/>
      <c r="B438" s="152"/>
      <c r="C438" s="153" t="s">
        <v>494</v>
      </c>
      <c r="D438" s="153" t="s">
        <v>119</v>
      </c>
      <c r="E438" s="154" t="s">
        <v>495</v>
      </c>
      <c r="F438" s="155" t="s">
        <v>496</v>
      </c>
      <c r="G438" s="156" t="s">
        <v>165</v>
      </c>
      <c r="H438" s="157">
        <v>2</v>
      </c>
      <c r="I438" s="158"/>
      <c r="J438" s="159">
        <f>ROUND(I438*H438,2)</f>
        <v>0</v>
      </c>
      <c r="K438" s="155" t="s">
        <v>3</v>
      </c>
      <c r="L438" s="34"/>
      <c r="M438" s="160" t="s">
        <v>3</v>
      </c>
      <c r="N438" s="161" t="s">
        <v>43</v>
      </c>
      <c r="O438" s="54"/>
      <c r="P438" s="162">
        <f>O438*H438</f>
        <v>0</v>
      </c>
      <c r="Q438" s="162">
        <v>0</v>
      </c>
      <c r="R438" s="162">
        <f>Q438*H438</f>
        <v>0</v>
      </c>
      <c r="S438" s="162">
        <v>0</v>
      </c>
      <c r="T438" s="163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4" t="s">
        <v>133</v>
      </c>
      <c r="AT438" s="164" t="s">
        <v>119</v>
      </c>
      <c r="AU438" s="164" t="s">
        <v>82</v>
      </c>
      <c r="AY438" s="18" t="s">
        <v>116</v>
      </c>
      <c r="BE438" s="165">
        <f>IF(N438="základní",J438,0)</f>
        <v>0</v>
      </c>
      <c r="BF438" s="165">
        <f>IF(N438="snížená",J438,0)</f>
        <v>0</v>
      </c>
      <c r="BG438" s="165">
        <f>IF(N438="zákl. přenesená",J438,0)</f>
        <v>0</v>
      </c>
      <c r="BH438" s="165">
        <f>IF(N438="sníž. přenesená",J438,0)</f>
        <v>0</v>
      </c>
      <c r="BI438" s="165">
        <f>IF(N438="nulová",J438,0)</f>
        <v>0</v>
      </c>
      <c r="BJ438" s="18" t="s">
        <v>80</v>
      </c>
      <c r="BK438" s="165">
        <f>ROUND(I438*H438,2)</f>
        <v>0</v>
      </c>
      <c r="BL438" s="18" t="s">
        <v>133</v>
      </c>
      <c r="BM438" s="164" t="s">
        <v>497</v>
      </c>
    </row>
    <row r="439" spans="1:65" s="2" customFormat="1" ht="10.199999999999999" x14ac:dyDescent="0.2">
      <c r="A439" s="33"/>
      <c r="B439" s="34"/>
      <c r="C439" s="33"/>
      <c r="D439" s="166" t="s">
        <v>125</v>
      </c>
      <c r="E439" s="33"/>
      <c r="F439" s="167" t="s">
        <v>496</v>
      </c>
      <c r="G439" s="33"/>
      <c r="H439" s="33"/>
      <c r="I439" s="92"/>
      <c r="J439" s="33"/>
      <c r="K439" s="33"/>
      <c r="L439" s="34"/>
      <c r="M439" s="168"/>
      <c r="N439" s="169"/>
      <c r="O439" s="54"/>
      <c r="P439" s="54"/>
      <c r="Q439" s="54"/>
      <c r="R439" s="54"/>
      <c r="S439" s="54"/>
      <c r="T439" s="55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125</v>
      </c>
      <c r="AU439" s="18" t="s">
        <v>82</v>
      </c>
    </row>
    <row r="440" spans="1:65" s="2" customFormat="1" ht="16.5" customHeight="1" x14ac:dyDescent="0.2">
      <c r="A440" s="33"/>
      <c r="B440" s="152"/>
      <c r="C440" s="153" t="s">
        <v>498</v>
      </c>
      <c r="D440" s="153" t="s">
        <v>119</v>
      </c>
      <c r="E440" s="154" t="s">
        <v>499</v>
      </c>
      <c r="F440" s="155" t="s">
        <v>500</v>
      </c>
      <c r="G440" s="156" t="s">
        <v>165</v>
      </c>
      <c r="H440" s="157">
        <v>1</v>
      </c>
      <c r="I440" s="158"/>
      <c r="J440" s="159">
        <f>ROUND(I440*H440,2)</f>
        <v>0</v>
      </c>
      <c r="K440" s="155" t="s">
        <v>3</v>
      </c>
      <c r="L440" s="34"/>
      <c r="M440" s="160" t="s">
        <v>3</v>
      </c>
      <c r="N440" s="161" t="s">
        <v>43</v>
      </c>
      <c r="O440" s="54"/>
      <c r="P440" s="162">
        <f>O440*H440</f>
        <v>0</v>
      </c>
      <c r="Q440" s="162">
        <v>0</v>
      </c>
      <c r="R440" s="162">
        <f>Q440*H440</f>
        <v>0</v>
      </c>
      <c r="S440" s="162">
        <v>0</v>
      </c>
      <c r="T440" s="163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4" t="s">
        <v>133</v>
      </c>
      <c r="AT440" s="164" t="s">
        <v>119</v>
      </c>
      <c r="AU440" s="164" t="s">
        <v>82</v>
      </c>
      <c r="AY440" s="18" t="s">
        <v>116</v>
      </c>
      <c r="BE440" s="165">
        <f>IF(N440="základní",J440,0)</f>
        <v>0</v>
      </c>
      <c r="BF440" s="165">
        <f>IF(N440="snížená",J440,0)</f>
        <v>0</v>
      </c>
      <c r="BG440" s="165">
        <f>IF(N440="zákl. přenesená",J440,0)</f>
        <v>0</v>
      </c>
      <c r="BH440" s="165">
        <f>IF(N440="sníž. přenesená",J440,0)</f>
        <v>0</v>
      </c>
      <c r="BI440" s="165">
        <f>IF(N440="nulová",J440,0)</f>
        <v>0</v>
      </c>
      <c r="BJ440" s="18" t="s">
        <v>80</v>
      </c>
      <c r="BK440" s="165">
        <f>ROUND(I440*H440,2)</f>
        <v>0</v>
      </c>
      <c r="BL440" s="18" t="s">
        <v>133</v>
      </c>
      <c r="BM440" s="164" t="s">
        <v>501</v>
      </c>
    </row>
    <row r="441" spans="1:65" s="2" customFormat="1" ht="10.199999999999999" x14ac:dyDescent="0.2">
      <c r="A441" s="33"/>
      <c r="B441" s="34"/>
      <c r="C441" s="33"/>
      <c r="D441" s="166" t="s">
        <v>125</v>
      </c>
      <c r="E441" s="33"/>
      <c r="F441" s="167" t="s">
        <v>500</v>
      </c>
      <c r="G441" s="33"/>
      <c r="H441" s="33"/>
      <c r="I441" s="92"/>
      <c r="J441" s="33"/>
      <c r="K441" s="33"/>
      <c r="L441" s="34"/>
      <c r="M441" s="168"/>
      <c r="N441" s="169"/>
      <c r="O441" s="54"/>
      <c r="P441" s="54"/>
      <c r="Q441" s="54"/>
      <c r="R441" s="54"/>
      <c r="S441" s="54"/>
      <c r="T441" s="55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125</v>
      </c>
      <c r="AU441" s="18" t="s">
        <v>82</v>
      </c>
    </row>
    <row r="442" spans="1:65" s="2" customFormat="1" ht="16.5" customHeight="1" x14ac:dyDescent="0.2">
      <c r="A442" s="33"/>
      <c r="B442" s="152"/>
      <c r="C442" s="153" t="s">
        <v>502</v>
      </c>
      <c r="D442" s="153" t="s">
        <v>119</v>
      </c>
      <c r="E442" s="154" t="s">
        <v>503</v>
      </c>
      <c r="F442" s="155" t="s">
        <v>504</v>
      </c>
      <c r="G442" s="156" t="s">
        <v>165</v>
      </c>
      <c r="H442" s="157">
        <v>1</v>
      </c>
      <c r="I442" s="158"/>
      <c r="J442" s="159">
        <f>ROUND(I442*H442,2)</f>
        <v>0</v>
      </c>
      <c r="K442" s="155" t="s">
        <v>3</v>
      </c>
      <c r="L442" s="34"/>
      <c r="M442" s="160" t="s">
        <v>3</v>
      </c>
      <c r="N442" s="161" t="s">
        <v>43</v>
      </c>
      <c r="O442" s="54"/>
      <c r="P442" s="162">
        <f>O442*H442</f>
        <v>0</v>
      </c>
      <c r="Q442" s="162">
        <v>0</v>
      </c>
      <c r="R442" s="162">
        <f>Q442*H442</f>
        <v>0</v>
      </c>
      <c r="S442" s="162">
        <v>0</v>
      </c>
      <c r="T442" s="163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4" t="s">
        <v>133</v>
      </c>
      <c r="AT442" s="164" t="s">
        <v>119</v>
      </c>
      <c r="AU442" s="164" t="s">
        <v>82</v>
      </c>
      <c r="AY442" s="18" t="s">
        <v>116</v>
      </c>
      <c r="BE442" s="165">
        <f>IF(N442="základní",J442,0)</f>
        <v>0</v>
      </c>
      <c r="BF442" s="165">
        <f>IF(N442="snížená",J442,0)</f>
        <v>0</v>
      </c>
      <c r="BG442" s="165">
        <f>IF(N442="zákl. přenesená",J442,0)</f>
        <v>0</v>
      </c>
      <c r="BH442" s="165">
        <f>IF(N442="sníž. přenesená",J442,0)</f>
        <v>0</v>
      </c>
      <c r="BI442" s="165">
        <f>IF(N442="nulová",J442,0)</f>
        <v>0</v>
      </c>
      <c r="BJ442" s="18" t="s">
        <v>80</v>
      </c>
      <c r="BK442" s="165">
        <f>ROUND(I442*H442,2)</f>
        <v>0</v>
      </c>
      <c r="BL442" s="18" t="s">
        <v>133</v>
      </c>
      <c r="BM442" s="164" t="s">
        <v>505</v>
      </c>
    </row>
    <row r="443" spans="1:65" s="2" customFormat="1" ht="10.199999999999999" x14ac:dyDescent="0.2">
      <c r="A443" s="33"/>
      <c r="B443" s="34"/>
      <c r="C443" s="33"/>
      <c r="D443" s="166" t="s">
        <v>125</v>
      </c>
      <c r="E443" s="33"/>
      <c r="F443" s="167" t="s">
        <v>504</v>
      </c>
      <c r="G443" s="33"/>
      <c r="H443" s="33"/>
      <c r="I443" s="92"/>
      <c r="J443" s="33"/>
      <c r="K443" s="33"/>
      <c r="L443" s="34"/>
      <c r="M443" s="168"/>
      <c r="N443" s="169"/>
      <c r="O443" s="54"/>
      <c r="P443" s="54"/>
      <c r="Q443" s="54"/>
      <c r="R443" s="54"/>
      <c r="S443" s="54"/>
      <c r="T443" s="55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T443" s="18" t="s">
        <v>125</v>
      </c>
      <c r="AU443" s="18" t="s">
        <v>82</v>
      </c>
    </row>
    <row r="444" spans="1:65" s="2" customFormat="1" ht="16.5" customHeight="1" x14ac:dyDescent="0.2">
      <c r="A444" s="33"/>
      <c r="B444" s="152"/>
      <c r="C444" s="153" t="s">
        <v>506</v>
      </c>
      <c r="D444" s="153" t="s">
        <v>119</v>
      </c>
      <c r="E444" s="154" t="s">
        <v>507</v>
      </c>
      <c r="F444" s="155" t="s">
        <v>508</v>
      </c>
      <c r="G444" s="156" t="s">
        <v>165</v>
      </c>
      <c r="H444" s="157">
        <v>1</v>
      </c>
      <c r="I444" s="158"/>
      <c r="J444" s="159">
        <f>ROUND(I444*H444,2)</f>
        <v>0</v>
      </c>
      <c r="K444" s="155" t="s">
        <v>3</v>
      </c>
      <c r="L444" s="34"/>
      <c r="M444" s="160" t="s">
        <v>3</v>
      </c>
      <c r="N444" s="161" t="s">
        <v>43</v>
      </c>
      <c r="O444" s="54"/>
      <c r="P444" s="162">
        <f>O444*H444</f>
        <v>0</v>
      </c>
      <c r="Q444" s="162">
        <v>0</v>
      </c>
      <c r="R444" s="162">
        <f>Q444*H444</f>
        <v>0</v>
      </c>
      <c r="S444" s="162">
        <v>0</v>
      </c>
      <c r="T444" s="163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4" t="s">
        <v>133</v>
      </c>
      <c r="AT444" s="164" t="s">
        <v>119</v>
      </c>
      <c r="AU444" s="164" t="s">
        <v>82</v>
      </c>
      <c r="AY444" s="18" t="s">
        <v>116</v>
      </c>
      <c r="BE444" s="165">
        <f>IF(N444="základní",J444,0)</f>
        <v>0</v>
      </c>
      <c r="BF444" s="165">
        <f>IF(N444="snížená",J444,0)</f>
        <v>0</v>
      </c>
      <c r="BG444" s="165">
        <f>IF(N444="zákl. přenesená",J444,0)</f>
        <v>0</v>
      </c>
      <c r="BH444" s="165">
        <f>IF(N444="sníž. přenesená",J444,0)</f>
        <v>0</v>
      </c>
      <c r="BI444" s="165">
        <f>IF(N444="nulová",J444,0)</f>
        <v>0</v>
      </c>
      <c r="BJ444" s="18" t="s">
        <v>80</v>
      </c>
      <c r="BK444" s="165">
        <f>ROUND(I444*H444,2)</f>
        <v>0</v>
      </c>
      <c r="BL444" s="18" t="s">
        <v>133</v>
      </c>
      <c r="BM444" s="164" t="s">
        <v>509</v>
      </c>
    </row>
    <row r="445" spans="1:65" s="2" customFormat="1" ht="10.199999999999999" x14ac:dyDescent="0.2">
      <c r="A445" s="33"/>
      <c r="B445" s="34"/>
      <c r="C445" s="33"/>
      <c r="D445" s="166" t="s">
        <v>125</v>
      </c>
      <c r="E445" s="33"/>
      <c r="F445" s="167" t="s">
        <v>508</v>
      </c>
      <c r="G445" s="33"/>
      <c r="H445" s="33"/>
      <c r="I445" s="92"/>
      <c r="J445" s="33"/>
      <c r="K445" s="33"/>
      <c r="L445" s="34"/>
      <c r="M445" s="168"/>
      <c r="N445" s="169"/>
      <c r="O445" s="54"/>
      <c r="P445" s="54"/>
      <c r="Q445" s="54"/>
      <c r="R445" s="54"/>
      <c r="S445" s="54"/>
      <c r="T445" s="55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125</v>
      </c>
      <c r="AU445" s="18" t="s">
        <v>82</v>
      </c>
    </row>
    <row r="446" spans="1:65" s="2" customFormat="1" ht="16.5" customHeight="1" x14ac:dyDescent="0.2">
      <c r="A446" s="33"/>
      <c r="B446" s="152"/>
      <c r="C446" s="153" t="s">
        <v>510</v>
      </c>
      <c r="D446" s="153" t="s">
        <v>119</v>
      </c>
      <c r="E446" s="154" t="s">
        <v>511</v>
      </c>
      <c r="F446" s="155" t="s">
        <v>512</v>
      </c>
      <c r="G446" s="156" t="s">
        <v>165</v>
      </c>
      <c r="H446" s="157">
        <v>2</v>
      </c>
      <c r="I446" s="158"/>
      <c r="J446" s="159">
        <f>ROUND(I446*H446,2)</f>
        <v>0</v>
      </c>
      <c r="K446" s="155" t="s">
        <v>3</v>
      </c>
      <c r="L446" s="34"/>
      <c r="M446" s="160" t="s">
        <v>3</v>
      </c>
      <c r="N446" s="161" t="s">
        <v>43</v>
      </c>
      <c r="O446" s="54"/>
      <c r="P446" s="162">
        <f>O446*H446</f>
        <v>0</v>
      </c>
      <c r="Q446" s="162">
        <v>0</v>
      </c>
      <c r="R446" s="162">
        <f>Q446*H446</f>
        <v>0</v>
      </c>
      <c r="S446" s="162">
        <v>0</v>
      </c>
      <c r="T446" s="163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4" t="s">
        <v>133</v>
      </c>
      <c r="AT446" s="164" t="s">
        <v>119</v>
      </c>
      <c r="AU446" s="164" t="s">
        <v>82</v>
      </c>
      <c r="AY446" s="18" t="s">
        <v>116</v>
      </c>
      <c r="BE446" s="165">
        <f>IF(N446="základní",J446,0)</f>
        <v>0</v>
      </c>
      <c r="BF446" s="165">
        <f>IF(N446="snížená",J446,0)</f>
        <v>0</v>
      </c>
      <c r="BG446" s="165">
        <f>IF(N446="zákl. přenesená",J446,0)</f>
        <v>0</v>
      </c>
      <c r="BH446" s="165">
        <f>IF(N446="sníž. přenesená",J446,0)</f>
        <v>0</v>
      </c>
      <c r="BI446" s="165">
        <f>IF(N446="nulová",J446,0)</f>
        <v>0</v>
      </c>
      <c r="BJ446" s="18" t="s">
        <v>80</v>
      </c>
      <c r="BK446" s="165">
        <f>ROUND(I446*H446,2)</f>
        <v>0</v>
      </c>
      <c r="BL446" s="18" t="s">
        <v>133</v>
      </c>
      <c r="BM446" s="164" t="s">
        <v>513</v>
      </c>
    </row>
    <row r="447" spans="1:65" s="2" customFormat="1" ht="10.199999999999999" x14ac:dyDescent="0.2">
      <c r="A447" s="33"/>
      <c r="B447" s="34"/>
      <c r="C447" s="33"/>
      <c r="D447" s="166" t="s">
        <v>125</v>
      </c>
      <c r="E447" s="33"/>
      <c r="F447" s="167" t="s">
        <v>512</v>
      </c>
      <c r="G447" s="33"/>
      <c r="H447" s="33"/>
      <c r="I447" s="92"/>
      <c r="J447" s="33"/>
      <c r="K447" s="33"/>
      <c r="L447" s="34"/>
      <c r="M447" s="168"/>
      <c r="N447" s="169"/>
      <c r="O447" s="54"/>
      <c r="P447" s="54"/>
      <c r="Q447" s="54"/>
      <c r="R447" s="54"/>
      <c r="S447" s="54"/>
      <c r="T447" s="55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T447" s="18" t="s">
        <v>125</v>
      </c>
      <c r="AU447" s="18" t="s">
        <v>82</v>
      </c>
    </row>
    <row r="448" spans="1:65" s="2" customFormat="1" ht="16.5" customHeight="1" x14ac:dyDescent="0.2">
      <c r="A448" s="33"/>
      <c r="B448" s="152"/>
      <c r="C448" s="153" t="s">
        <v>514</v>
      </c>
      <c r="D448" s="153" t="s">
        <v>119</v>
      </c>
      <c r="E448" s="154" t="s">
        <v>515</v>
      </c>
      <c r="F448" s="155" t="s">
        <v>516</v>
      </c>
      <c r="G448" s="156" t="s">
        <v>165</v>
      </c>
      <c r="H448" s="157">
        <v>2</v>
      </c>
      <c r="I448" s="158"/>
      <c r="J448" s="159">
        <f>ROUND(I448*H448,2)</f>
        <v>0</v>
      </c>
      <c r="K448" s="155" t="s">
        <v>3</v>
      </c>
      <c r="L448" s="34"/>
      <c r="M448" s="160" t="s">
        <v>3</v>
      </c>
      <c r="N448" s="161" t="s">
        <v>43</v>
      </c>
      <c r="O448" s="54"/>
      <c r="P448" s="162">
        <f>O448*H448</f>
        <v>0</v>
      </c>
      <c r="Q448" s="162">
        <v>0</v>
      </c>
      <c r="R448" s="162">
        <f>Q448*H448</f>
        <v>0</v>
      </c>
      <c r="S448" s="162">
        <v>0</v>
      </c>
      <c r="T448" s="163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4" t="s">
        <v>133</v>
      </c>
      <c r="AT448" s="164" t="s">
        <v>119</v>
      </c>
      <c r="AU448" s="164" t="s">
        <v>82</v>
      </c>
      <c r="AY448" s="18" t="s">
        <v>116</v>
      </c>
      <c r="BE448" s="165">
        <f>IF(N448="základní",J448,0)</f>
        <v>0</v>
      </c>
      <c r="BF448" s="165">
        <f>IF(N448="snížená",J448,0)</f>
        <v>0</v>
      </c>
      <c r="BG448" s="165">
        <f>IF(N448="zákl. přenesená",J448,0)</f>
        <v>0</v>
      </c>
      <c r="BH448" s="165">
        <f>IF(N448="sníž. přenesená",J448,0)</f>
        <v>0</v>
      </c>
      <c r="BI448" s="165">
        <f>IF(N448="nulová",J448,0)</f>
        <v>0</v>
      </c>
      <c r="BJ448" s="18" t="s">
        <v>80</v>
      </c>
      <c r="BK448" s="165">
        <f>ROUND(I448*H448,2)</f>
        <v>0</v>
      </c>
      <c r="BL448" s="18" t="s">
        <v>133</v>
      </c>
      <c r="BM448" s="164" t="s">
        <v>517</v>
      </c>
    </row>
    <row r="449" spans="1:65" s="2" customFormat="1" ht="10.199999999999999" x14ac:dyDescent="0.2">
      <c r="A449" s="33"/>
      <c r="B449" s="34"/>
      <c r="C449" s="33"/>
      <c r="D449" s="166" t="s">
        <v>125</v>
      </c>
      <c r="E449" s="33"/>
      <c r="F449" s="167" t="s">
        <v>516</v>
      </c>
      <c r="G449" s="33"/>
      <c r="H449" s="33"/>
      <c r="I449" s="92"/>
      <c r="J449" s="33"/>
      <c r="K449" s="33"/>
      <c r="L449" s="34"/>
      <c r="M449" s="168"/>
      <c r="N449" s="169"/>
      <c r="O449" s="54"/>
      <c r="P449" s="54"/>
      <c r="Q449" s="54"/>
      <c r="R449" s="54"/>
      <c r="S449" s="54"/>
      <c r="T449" s="55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8" t="s">
        <v>125</v>
      </c>
      <c r="AU449" s="18" t="s">
        <v>82</v>
      </c>
    </row>
    <row r="450" spans="1:65" s="2" customFormat="1" ht="16.5" customHeight="1" x14ac:dyDescent="0.2">
      <c r="A450" s="33"/>
      <c r="B450" s="152"/>
      <c r="C450" s="153" t="s">
        <v>518</v>
      </c>
      <c r="D450" s="153" t="s">
        <v>119</v>
      </c>
      <c r="E450" s="154" t="s">
        <v>519</v>
      </c>
      <c r="F450" s="155" t="s">
        <v>520</v>
      </c>
      <c r="G450" s="156" t="s">
        <v>165</v>
      </c>
      <c r="H450" s="157">
        <v>1</v>
      </c>
      <c r="I450" s="158"/>
      <c r="J450" s="159">
        <f>ROUND(I450*H450,2)</f>
        <v>0</v>
      </c>
      <c r="K450" s="155" t="s">
        <v>3</v>
      </c>
      <c r="L450" s="34"/>
      <c r="M450" s="160" t="s">
        <v>3</v>
      </c>
      <c r="N450" s="161" t="s">
        <v>43</v>
      </c>
      <c r="O450" s="54"/>
      <c r="P450" s="162">
        <f>O450*H450</f>
        <v>0</v>
      </c>
      <c r="Q450" s="162">
        <v>0</v>
      </c>
      <c r="R450" s="162">
        <f>Q450*H450</f>
        <v>0</v>
      </c>
      <c r="S450" s="162">
        <v>0</v>
      </c>
      <c r="T450" s="163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4" t="s">
        <v>133</v>
      </c>
      <c r="AT450" s="164" t="s">
        <v>119</v>
      </c>
      <c r="AU450" s="164" t="s">
        <v>82</v>
      </c>
      <c r="AY450" s="18" t="s">
        <v>116</v>
      </c>
      <c r="BE450" s="165">
        <f>IF(N450="základní",J450,0)</f>
        <v>0</v>
      </c>
      <c r="BF450" s="165">
        <f>IF(N450="snížená",J450,0)</f>
        <v>0</v>
      </c>
      <c r="BG450" s="165">
        <f>IF(N450="zákl. přenesená",J450,0)</f>
        <v>0</v>
      </c>
      <c r="BH450" s="165">
        <f>IF(N450="sníž. přenesená",J450,0)</f>
        <v>0</v>
      </c>
      <c r="BI450" s="165">
        <f>IF(N450="nulová",J450,0)</f>
        <v>0</v>
      </c>
      <c r="BJ450" s="18" t="s">
        <v>80</v>
      </c>
      <c r="BK450" s="165">
        <f>ROUND(I450*H450,2)</f>
        <v>0</v>
      </c>
      <c r="BL450" s="18" t="s">
        <v>133</v>
      </c>
      <c r="BM450" s="164" t="s">
        <v>521</v>
      </c>
    </row>
    <row r="451" spans="1:65" s="2" customFormat="1" ht="10.199999999999999" x14ac:dyDescent="0.2">
      <c r="A451" s="33"/>
      <c r="B451" s="34"/>
      <c r="C451" s="33"/>
      <c r="D451" s="166" t="s">
        <v>125</v>
      </c>
      <c r="E451" s="33"/>
      <c r="F451" s="167" t="s">
        <v>520</v>
      </c>
      <c r="G451" s="33"/>
      <c r="H451" s="33"/>
      <c r="I451" s="92"/>
      <c r="J451" s="33"/>
      <c r="K451" s="33"/>
      <c r="L451" s="34"/>
      <c r="M451" s="168"/>
      <c r="N451" s="169"/>
      <c r="O451" s="54"/>
      <c r="P451" s="54"/>
      <c r="Q451" s="54"/>
      <c r="R451" s="54"/>
      <c r="S451" s="54"/>
      <c r="T451" s="55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T451" s="18" t="s">
        <v>125</v>
      </c>
      <c r="AU451" s="18" t="s">
        <v>82</v>
      </c>
    </row>
    <row r="452" spans="1:65" s="2" customFormat="1" ht="16.5" customHeight="1" x14ac:dyDescent="0.2">
      <c r="A452" s="33"/>
      <c r="B452" s="152"/>
      <c r="C452" s="153" t="s">
        <v>522</v>
      </c>
      <c r="D452" s="153" t="s">
        <v>119</v>
      </c>
      <c r="E452" s="154" t="s">
        <v>523</v>
      </c>
      <c r="F452" s="155" t="s">
        <v>524</v>
      </c>
      <c r="G452" s="156" t="s">
        <v>165</v>
      </c>
      <c r="H452" s="157">
        <v>1</v>
      </c>
      <c r="I452" s="158"/>
      <c r="J452" s="159">
        <f>ROUND(I452*H452,2)</f>
        <v>0</v>
      </c>
      <c r="K452" s="155" t="s">
        <v>3</v>
      </c>
      <c r="L452" s="34"/>
      <c r="M452" s="160" t="s">
        <v>3</v>
      </c>
      <c r="N452" s="161" t="s">
        <v>43</v>
      </c>
      <c r="O452" s="54"/>
      <c r="P452" s="162">
        <f>O452*H452</f>
        <v>0</v>
      </c>
      <c r="Q452" s="162">
        <v>0</v>
      </c>
      <c r="R452" s="162">
        <f>Q452*H452</f>
        <v>0</v>
      </c>
      <c r="S452" s="162">
        <v>0</v>
      </c>
      <c r="T452" s="163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4" t="s">
        <v>133</v>
      </c>
      <c r="AT452" s="164" t="s">
        <v>119</v>
      </c>
      <c r="AU452" s="164" t="s">
        <v>82</v>
      </c>
      <c r="AY452" s="18" t="s">
        <v>116</v>
      </c>
      <c r="BE452" s="165">
        <f>IF(N452="základní",J452,0)</f>
        <v>0</v>
      </c>
      <c r="BF452" s="165">
        <f>IF(N452="snížená",J452,0)</f>
        <v>0</v>
      </c>
      <c r="BG452" s="165">
        <f>IF(N452="zákl. přenesená",J452,0)</f>
        <v>0</v>
      </c>
      <c r="BH452" s="165">
        <f>IF(N452="sníž. přenesená",J452,0)</f>
        <v>0</v>
      </c>
      <c r="BI452" s="165">
        <f>IF(N452="nulová",J452,0)</f>
        <v>0</v>
      </c>
      <c r="BJ452" s="18" t="s">
        <v>80</v>
      </c>
      <c r="BK452" s="165">
        <f>ROUND(I452*H452,2)</f>
        <v>0</v>
      </c>
      <c r="BL452" s="18" t="s">
        <v>133</v>
      </c>
      <c r="BM452" s="164" t="s">
        <v>525</v>
      </c>
    </row>
    <row r="453" spans="1:65" s="2" customFormat="1" ht="10.199999999999999" x14ac:dyDescent="0.2">
      <c r="A453" s="33"/>
      <c r="B453" s="34"/>
      <c r="C453" s="33"/>
      <c r="D453" s="166" t="s">
        <v>125</v>
      </c>
      <c r="E453" s="33"/>
      <c r="F453" s="167" t="s">
        <v>524</v>
      </c>
      <c r="G453" s="33"/>
      <c r="H453" s="33"/>
      <c r="I453" s="92"/>
      <c r="J453" s="33"/>
      <c r="K453" s="33"/>
      <c r="L453" s="34"/>
      <c r="M453" s="168"/>
      <c r="N453" s="169"/>
      <c r="O453" s="54"/>
      <c r="P453" s="54"/>
      <c r="Q453" s="54"/>
      <c r="R453" s="54"/>
      <c r="S453" s="54"/>
      <c r="T453" s="55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T453" s="18" t="s">
        <v>125</v>
      </c>
      <c r="AU453" s="18" t="s">
        <v>82</v>
      </c>
    </row>
    <row r="454" spans="1:65" s="2" customFormat="1" ht="16.5" customHeight="1" x14ac:dyDescent="0.2">
      <c r="A454" s="33"/>
      <c r="B454" s="152"/>
      <c r="C454" s="153" t="s">
        <v>526</v>
      </c>
      <c r="D454" s="153" t="s">
        <v>119</v>
      </c>
      <c r="E454" s="154" t="s">
        <v>527</v>
      </c>
      <c r="F454" s="155" t="s">
        <v>528</v>
      </c>
      <c r="G454" s="156" t="s">
        <v>529</v>
      </c>
      <c r="H454" s="157">
        <v>990</v>
      </c>
      <c r="I454" s="158"/>
      <c r="J454" s="159">
        <f>ROUND(I454*H454,2)</f>
        <v>0</v>
      </c>
      <c r="K454" s="155" t="s">
        <v>3</v>
      </c>
      <c r="L454" s="34"/>
      <c r="M454" s="160" t="s">
        <v>3</v>
      </c>
      <c r="N454" s="161" t="s">
        <v>43</v>
      </c>
      <c r="O454" s="54"/>
      <c r="P454" s="162">
        <f>O454*H454</f>
        <v>0</v>
      </c>
      <c r="Q454" s="162">
        <v>0</v>
      </c>
      <c r="R454" s="162">
        <f>Q454*H454</f>
        <v>0</v>
      </c>
      <c r="S454" s="162">
        <v>0</v>
      </c>
      <c r="T454" s="163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4" t="s">
        <v>133</v>
      </c>
      <c r="AT454" s="164" t="s">
        <v>119</v>
      </c>
      <c r="AU454" s="164" t="s">
        <v>82</v>
      </c>
      <c r="AY454" s="18" t="s">
        <v>116</v>
      </c>
      <c r="BE454" s="165">
        <f>IF(N454="základní",J454,0)</f>
        <v>0</v>
      </c>
      <c r="BF454" s="165">
        <f>IF(N454="snížená",J454,0)</f>
        <v>0</v>
      </c>
      <c r="BG454" s="165">
        <f>IF(N454="zákl. přenesená",J454,0)</f>
        <v>0</v>
      </c>
      <c r="BH454" s="165">
        <f>IF(N454="sníž. přenesená",J454,0)</f>
        <v>0</v>
      </c>
      <c r="BI454" s="165">
        <f>IF(N454="nulová",J454,0)</f>
        <v>0</v>
      </c>
      <c r="BJ454" s="18" t="s">
        <v>80</v>
      </c>
      <c r="BK454" s="165">
        <f>ROUND(I454*H454,2)</f>
        <v>0</v>
      </c>
      <c r="BL454" s="18" t="s">
        <v>133</v>
      </c>
      <c r="BM454" s="164" t="s">
        <v>530</v>
      </c>
    </row>
    <row r="455" spans="1:65" s="2" customFormat="1" ht="10.199999999999999" x14ac:dyDescent="0.2">
      <c r="A455" s="33"/>
      <c r="B455" s="34"/>
      <c r="C455" s="33"/>
      <c r="D455" s="166" t="s">
        <v>125</v>
      </c>
      <c r="E455" s="33"/>
      <c r="F455" s="167" t="s">
        <v>528</v>
      </c>
      <c r="G455" s="33"/>
      <c r="H455" s="33"/>
      <c r="I455" s="92"/>
      <c r="J455" s="33"/>
      <c r="K455" s="33"/>
      <c r="L455" s="34"/>
      <c r="M455" s="168"/>
      <c r="N455" s="169"/>
      <c r="O455" s="54"/>
      <c r="P455" s="54"/>
      <c r="Q455" s="54"/>
      <c r="R455" s="54"/>
      <c r="S455" s="54"/>
      <c r="T455" s="55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T455" s="18" t="s">
        <v>125</v>
      </c>
      <c r="AU455" s="18" t="s">
        <v>82</v>
      </c>
    </row>
    <row r="456" spans="1:65" s="13" customFormat="1" ht="10.199999999999999" x14ac:dyDescent="0.2">
      <c r="B456" s="170"/>
      <c r="D456" s="166" t="s">
        <v>171</v>
      </c>
      <c r="E456" s="171" t="s">
        <v>3</v>
      </c>
      <c r="F456" s="172" t="s">
        <v>531</v>
      </c>
      <c r="H456" s="173">
        <v>180</v>
      </c>
      <c r="I456" s="174"/>
      <c r="L456" s="170"/>
      <c r="M456" s="175"/>
      <c r="N456" s="176"/>
      <c r="O456" s="176"/>
      <c r="P456" s="176"/>
      <c r="Q456" s="176"/>
      <c r="R456" s="176"/>
      <c r="S456" s="176"/>
      <c r="T456" s="177"/>
      <c r="AT456" s="171" t="s">
        <v>171</v>
      </c>
      <c r="AU456" s="171" t="s">
        <v>82</v>
      </c>
      <c r="AV456" s="13" t="s">
        <v>82</v>
      </c>
      <c r="AW456" s="13" t="s">
        <v>33</v>
      </c>
      <c r="AX456" s="13" t="s">
        <v>72</v>
      </c>
      <c r="AY456" s="171" t="s">
        <v>116</v>
      </c>
    </row>
    <row r="457" spans="1:65" s="13" customFormat="1" ht="10.199999999999999" x14ac:dyDescent="0.2">
      <c r="B457" s="170"/>
      <c r="D457" s="166" t="s">
        <v>171</v>
      </c>
      <c r="E457" s="171" t="s">
        <v>3</v>
      </c>
      <c r="F457" s="172" t="s">
        <v>532</v>
      </c>
      <c r="H457" s="173">
        <v>240</v>
      </c>
      <c r="I457" s="174"/>
      <c r="L457" s="170"/>
      <c r="M457" s="175"/>
      <c r="N457" s="176"/>
      <c r="O457" s="176"/>
      <c r="P457" s="176"/>
      <c r="Q457" s="176"/>
      <c r="R457" s="176"/>
      <c r="S457" s="176"/>
      <c r="T457" s="177"/>
      <c r="AT457" s="171" t="s">
        <v>171</v>
      </c>
      <c r="AU457" s="171" t="s">
        <v>82</v>
      </c>
      <c r="AV457" s="13" t="s">
        <v>82</v>
      </c>
      <c r="AW457" s="13" t="s">
        <v>33</v>
      </c>
      <c r="AX457" s="13" t="s">
        <v>72</v>
      </c>
      <c r="AY457" s="171" t="s">
        <v>116</v>
      </c>
    </row>
    <row r="458" spans="1:65" s="13" customFormat="1" ht="10.199999999999999" x14ac:dyDescent="0.2">
      <c r="B458" s="170"/>
      <c r="D458" s="166" t="s">
        <v>171</v>
      </c>
      <c r="E458" s="171" t="s">
        <v>3</v>
      </c>
      <c r="F458" s="172" t="s">
        <v>533</v>
      </c>
      <c r="H458" s="173">
        <v>240</v>
      </c>
      <c r="I458" s="174"/>
      <c r="L458" s="170"/>
      <c r="M458" s="175"/>
      <c r="N458" s="176"/>
      <c r="O458" s="176"/>
      <c r="P458" s="176"/>
      <c r="Q458" s="176"/>
      <c r="R458" s="176"/>
      <c r="S458" s="176"/>
      <c r="T458" s="177"/>
      <c r="AT458" s="171" t="s">
        <v>171</v>
      </c>
      <c r="AU458" s="171" t="s">
        <v>82</v>
      </c>
      <c r="AV458" s="13" t="s">
        <v>82</v>
      </c>
      <c r="AW458" s="13" t="s">
        <v>33</v>
      </c>
      <c r="AX458" s="13" t="s">
        <v>72</v>
      </c>
      <c r="AY458" s="171" t="s">
        <v>116</v>
      </c>
    </row>
    <row r="459" spans="1:65" s="13" customFormat="1" ht="10.199999999999999" x14ac:dyDescent="0.2">
      <c r="B459" s="170"/>
      <c r="D459" s="166" t="s">
        <v>171</v>
      </c>
      <c r="E459" s="171" t="s">
        <v>3</v>
      </c>
      <c r="F459" s="172" t="s">
        <v>534</v>
      </c>
      <c r="H459" s="173">
        <v>180</v>
      </c>
      <c r="I459" s="174"/>
      <c r="L459" s="170"/>
      <c r="M459" s="175"/>
      <c r="N459" s="176"/>
      <c r="O459" s="176"/>
      <c r="P459" s="176"/>
      <c r="Q459" s="176"/>
      <c r="R459" s="176"/>
      <c r="S459" s="176"/>
      <c r="T459" s="177"/>
      <c r="AT459" s="171" t="s">
        <v>171</v>
      </c>
      <c r="AU459" s="171" t="s">
        <v>82</v>
      </c>
      <c r="AV459" s="13" t="s">
        <v>82</v>
      </c>
      <c r="AW459" s="13" t="s">
        <v>33</v>
      </c>
      <c r="AX459" s="13" t="s">
        <v>72</v>
      </c>
      <c r="AY459" s="171" t="s">
        <v>116</v>
      </c>
    </row>
    <row r="460" spans="1:65" s="13" customFormat="1" ht="10.199999999999999" x14ac:dyDescent="0.2">
      <c r="B460" s="170"/>
      <c r="D460" s="166" t="s">
        <v>171</v>
      </c>
      <c r="E460" s="171" t="s">
        <v>3</v>
      </c>
      <c r="F460" s="172" t="s">
        <v>535</v>
      </c>
      <c r="H460" s="173">
        <v>150</v>
      </c>
      <c r="I460" s="174"/>
      <c r="L460" s="170"/>
      <c r="M460" s="175"/>
      <c r="N460" s="176"/>
      <c r="O460" s="176"/>
      <c r="P460" s="176"/>
      <c r="Q460" s="176"/>
      <c r="R460" s="176"/>
      <c r="S460" s="176"/>
      <c r="T460" s="177"/>
      <c r="AT460" s="171" t="s">
        <v>171</v>
      </c>
      <c r="AU460" s="171" t="s">
        <v>82</v>
      </c>
      <c r="AV460" s="13" t="s">
        <v>82</v>
      </c>
      <c r="AW460" s="13" t="s">
        <v>33</v>
      </c>
      <c r="AX460" s="13" t="s">
        <v>72</v>
      </c>
      <c r="AY460" s="171" t="s">
        <v>116</v>
      </c>
    </row>
    <row r="461" spans="1:65" s="14" customFormat="1" ht="10.199999999999999" x14ac:dyDescent="0.2">
      <c r="B461" s="178"/>
      <c r="D461" s="166" t="s">
        <v>171</v>
      </c>
      <c r="E461" s="179" t="s">
        <v>3</v>
      </c>
      <c r="F461" s="180" t="s">
        <v>181</v>
      </c>
      <c r="H461" s="181">
        <v>990</v>
      </c>
      <c r="I461" s="182"/>
      <c r="L461" s="178"/>
      <c r="M461" s="193"/>
      <c r="N461" s="194"/>
      <c r="O461" s="194"/>
      <c r="P461" s="194"/>
      <c r="Q461" s="194"/>
      <c r="R461" s="194"/>
      <c r="S461" s="194"/>
      <c r="T461" s="195"/>
      <c r="AT461" s="179" t="s">
        <v>171</v>
      </c>
      <c r="AU461" s="179" t="s">
        <v>82</v>
      </c>
      <c r="AV461" s="14" t="s">
        <v>133</v>
      </c>
      <c r="AW461" s="14" t="s">
        <v>33</v>
      </c>
      <c r="AX461" s="14" t="s">
        <v>80</v>
      </c>
      <c r="AY461" s="179" t="s">
        <v>116</v>
      </c>
    </row>
    <row r="462" spans="1:65" s="2" customFormat="1" ht="16.5" customHeight="1" x14ac:dyDescent="0.2">
      <c r="A462" s="33"/>
      <c r="B462" s="152"/>
      <c r="C462" s="153" t="s">
        <v>536</v>
      </c>
      <c r="D462" s="153" t="s">
        <v>119</v>
      </c>
      <c r="E462" s="154" t="s">
        <v>537</v>
      </c>
      <c r="F462" s="155" t="s">
        <v>538</v>
      </c>
      <c r="G462" s="156" t="s">
        <v>169</v>
      </c>
      <c r="H462" s="157">
        <v>180</v>
      </c>
      <c r="I462" s="158"/>
      <c r="J462" s="159">
        <f>ROUND(I462*H462,2)</f>
        <v>0</v>
      </c>
      <c r="K462" s="155" t="s">
        <v>3</v>
      </c>
      <c r="L462" s="34"/>
      <c r="M462" s="160" t="s">
        <v>3</v>
      </c>
      <c r="N462" s="161" t="s">
        <v>43</v>
      </c>
      <c r="O462" s="54"/>
      <c r="P462" s="162">
        <f>O462*H462</f>
        <v>0</v>
      </c>
      <c r="Q462" s="162">
        <v>0</v>
      </c>
      <c r="R462" s="162">
        <f>Q462*H462</f>
        <v>0</v>
      </c>
      <c r="S462" s="162">
        <v>0</v>
      </c>
      <c r="T462" s="163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4" t="s">
        <v>133</v>
      </c>
      <c r="AT462" s="164" t="s">
        <v>119</v>
      </c>
      <c r="AU462" s="164" t="s">
        <v>82</v>
      </c>
      <c r="AY462" s="18" t="s">
        <v>116</v>
      </c>
      <c r="BE462" s="165">
        <f>IF(N462="základní",J462,0)</f>
        <v>0</v>
      </c>
      <c r="BF462" s="165">
        <f>IF(N462="snížená",J462,0)</f>
        <v>0</v>
      </c>
      <c r="BG462" s="165">
        <f>IF(N462="zákl. přenesená",J462,0)</f>
        <v>0</v>
      </c>
      <c r="BH462" s="165">
        <f>IF(N462="sníž. přenesená",J462,0)</f>
        <v>0</v>
      </c>
      <c r="BI462" s="165">
        <f>IF(N462="nulová",J462,0)</f>
        <v>0</v>
      </c>
      <c r="BJ462" s="18" t="s">
        <v>80</v>
      </c>
      <c r="BK462" s="165">
        <f>ROUND(I462*H462,2)</f>
        <v>0</v>
      </c>
      <c r="BL462" s="18" t="s">
        <v>133</v>
      </c>
      <c r="BM462" s="164" t="s">
        <v>539</v>
      </c>
    </row>
    <row r="463" spans="1:65" s="2" customFormat="1" ht="10.199999999999999" x14ac:dyDescent="0.2">
      <c r="A463" s="33"/>
      <c r="B463" s="34"/>
      <c r="C463" s="33"/>
      <c r="D463" s="166" t="s">
        <v>125</v>
      </c>
      <c r="E463" s="33"/>
      <c r="F463" s="167" t="s">
        <v>538</v>
      </c>
      <c r="G463" s="33"/>
      <c r="H463" s="33"/>
      <c r="I463" s="92"/>
      <c r="J463" s="33"/>
      <c r="K463" s="33"/>
      <c r="L463" s="34"/>
      <c r="M463" s="168"/>
      <c r="N463" s="169"/>
      <c r="O463" s="54"/>
      <c r="P463" s="54"/>
      <c r="Q463" s="54"/>
      <c r="R463" s="54"/>
      <c r="S463" s="54"/>
      <c r="T463" s="55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T463" s="18" t="s">
        <v>125</v>
      </c>
      <c r="AU463" s="18" t="s">
        <v>82</v>
      </c>
    </row>
    <row r="464" spans="1:65" s="13" customFormat="1" ht="10.199999999999999" x14ac:dyDescent="0.2">
      <c r="B464" s="170"/>
      <c r="D464" s="166" t="s">
        <v>171</v>
      </c>
      <c r="E464" s="171" t="s">
        <v>3</v>
      </c>
      <c r="F464" s="172" t="s">
        <v>540</v>
      </c>
      <c r="H464" s="173">
        <v>180</v>
      </c>
      <c r="I464" s="174"/>
      <c r="L464" s="170"/>
      <c r="M464" s="175"/>
      <c r="N464" s="176"/>
      <c r="O464" s="176"/>
      <c r="P464" s="176"/>
      <c r="Q464" s="176"/>
      <c r="R464" s="176"/>
      <c r="S464" s="176"/>
      <c r="T464" s="177"/>
      <c r="AT464" s="171" t="s">
        <v>171</v>
      </c>
      <c r="AU464" s="171" t="s">
        <v>82</v>
      </c>
      <c r="AV464" s="13" t="s">
        <v>82</v>
      </c>
      <c r="AW464" s="13" t="s">
        <v>33</v>
      </c>
      <c r="AX464" s="13" t="s">
        <v>80</v>
      </c>
      <c r="AY464" s="171" t="s">
        <v>116</v>
      </c>
    </row>
    <row r="465" spans="1:65" s="2" customFormat="1" ht="16.5" customHeight="1" x14ac:dyDescent="0.2">
      <c r="A465" s="33"/>
      <c r="B465" s="152"/>
      <c r="C465" s="153" t="s">
        <v>541</v>
      </c>
      <c r="D465" s="153" t="s">
        <v>119</v>
      </c>
      <c r="E465" s="154" t="s">
        <v>542</v>
      </c>
      <c r="F465" s="155" t="s">
        <v>543</v>
      </c>
      <c r="G465" s="156" t="s">
        <v>169</v>
      </c>
      <c r="H465" s="157">
        <v>120</v>
      </c>
      <c r="I465" s="158"/>
      <c r="J465" s="159">
        <f>ROUND(I465*H465,2)</f>
        <v>0</v>
      </c>
      <c r="K465" s="155" t="s">
        <v>3</v>
      </c>
      <c r="L465" s="34"/>
      <c r="M465" s="160" t="s">
        <v>3</v>
      </c>
      <c r="N465" s="161" t="s">
        <v>43</v>
      </c>
      <c r="O465" s="54"/>
      <c r="P465" s="162">
        <f>O465*H465</f>
        <v>0</v>
      </c>
      <c r="Q465" s="162">
        <v>0</v>
      </c>
      <c r="R465" s="162">
        <f>Q465*H465</f>
        <v>0</v>
      </c>
      <c r="S465" s="162">
        <v>0</v>
      </c>
      <c r="T465" s="163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4" t="s">
        <v>133</v>
      </c>
      <c r="AT465" s="164" t="s">
        <v>119</v>
      </c>
      <c r="AU465" s="164" t="s">
        <v>82</v>
      </c>
      <c r="AY465" s="18" t="s">
        <v>116</v>
      </c>
      <c r="BE465" s="165">
        <f>IF(N465="základní",J465,0)</f>
        <v>0</v>
      </c>
      <c r="BF465" s="165">
        <f>IF(N465="snížená",J465,0)</f>
        <v>0</v>
      </c>
      <c r="BG465" s="165">
        <f>IF(N465="zákl. přenesená",J465,0)</f>
        <v>0</v>
      </c>
      <c r="BH465" s="165">
        <f>IF(N465="sníž. přenesená",J465,0)</f>
        <v>0</v>
      </c>
      <c r="BI465" s="165">
        <f>IF(N465="nulová",J465,0)</f>
        <v>0</v>
      </c>
      <c r="BJ465" s="18" t="s">
        <v>80</v>
      </c>
      <c r="BK465" s="165">
        <f>ROUND(I465*H465,2)</f>
        <v>0</v>
      </c>
      <c r="BL465" s="18" t="s">
        <v>133</v>
      </c>
      <c r="BM465" s="164" t="s">
        <v>544</v>
      </c>
    </row>
    <row r="466" spans="1:65" s="2" customFormat="1" ht="10.199999999999999" x14ac:dyDescent="0.2">
      <c r="A466" s="33"/>
      <c r="B466" s="34"/>
      <c r="C466" s="33"/>
      <c r="D466" s="166" t="s">
        <v>125</v>
      </c>
      <c r="E466" s="33"/>
      <c r="F466" s="167" t="s">
        <v>543</v>
      </c>
      <c r="G466" s="33"/>
      <c r="H466" s="33"/>
      <c r="I466" s="92"/>
      <c r="J466" s="33"/>
      <c r="K466" s="33"/>
      <c r="L466" s="34"/>
      <c r="M466" s="168"/>
      <c r="N466" s="169"/>
      <c r="O466" s="54"/>
      <c r="P466" s="54"/>
      <c r="Q466" s="54"/>
      <c r="R466" s="54"/>
      <c r="S466" s="54"/>
      <c r="T466" s="55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125</v>
      </c>
      <c r="AU466" s="18" t="s">
        <v>82</v>
      </c>
    </row>
    <row r="467" spans="1:65" s="13" customFormat="1" ht="10.199999999999999" x14ac:dyDescent="0.2">
      <c r="B467" s="170"/>
      <c r="D467" s="166" t="s">
        <v>171</v>
      </c>
      <c r="E467" s="171" t="s">
        <v>3</v>
      </c>
      <c r="F467" s="172" t="s">
        <v>545</v>
      </c>
      <c r="H467" s="173">
        <v>120</v>
      </c>
      <c r="I467" s="174"/>
      <c r="L467" s="170"/>
      <c r="M467" s="175"/>
      <c r="N467" s="176"/>
      <c r="O467" s="176"/>
      <c r="P467" s="176"/>
      <c r="Q467" s="176"/>
      <c r="R467" s="176"/>
      <c r="S467" s="176"/>
      <c r="T467" s="177"/>
      <c r="AT467" s="171" t="s">
        <v>171</v>
      </c>
      <c r="AU467" s="171" t="s">
        <v>82</v>
      </c>
      <c r="AV467" s="13" t="s">
        <v>82</v>
      </c>
      <c r="AW467" s="13" t="s">
        <v>33</v>
      </c>
      <c r="AX467" s="13" t="s">
        <v>80</v>
      </c>
      <c r="AY467" s="171" t="s">
        <v>116</v>
      </c>
    </row>
    <row r="468" spans="1:65" s="2" customFormat="1" ht="16.5" customHeight="1" x14ac:dyDescent="0.2">
      <c r="A468" s="33"/>
      <c r="B468" s="152"/>
      <c r="C468" s="153" t="s">
        <v>546</v>
      </c>
      <c r="D468" s="153" t="s">
        <v>119</v>
      </c>
      <c r="E468" s="154" t="s">
        <v>547</v>
      </c>
      <c r="F468" s="155" t="s">
        <v>548</v>
      </c>
      <c r="G468" s="156" t="s">
        <v>169</v>
      </c>
      <c r="H468" s="157">
        <v>120</v>
      </c>
      <c r="I468" s="158"/>
      <c r="J468" s="159">
        <f>ROUND(I468*H468,2)</f>
        <v>0</v>
      </c>
      <c r="K468" s="155" t="s">
        <v>3</v>
      </c>
      <c r="L468" s="34"/>
      <c r="M468" s="160" t="s">
        <v>3</v>
      </c>
      <c r="N468" s="161" t="s">
        <v>43</v>
      </c>
      <c r="O468" s="54"/>
      <c r="P468" s="162">
        <f>O468*H468</f>
        <v>0</v>
      </c>
      <c r="Q468" s="162">
        <v>0</v>
      </c>
      <c r="R468" s="162">
        <f>Q468*H468</f>
        <v>0</v>
      </c>
      <c r="S468" s="162">
        <v>0</v>
      </c>
      <c r="T468" s="163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164" t="s">
        <v>133</v>
      </c>
      <c r="AT468" s="164" t="s">
        <v>119</v>
      </c>
      <c r="AU468" s="164" t="s">
        <v>82</v>
      </c>
      <c r="AY468" s="18" t="s">
        <v>116</v>
      </c>
      <c r="BE468" s="165">
        <f>IF(N468="základní",J468,0)</f>
        <v>0</v>
      </c>
      <c r="BF468" s="165">
        <f>IF(N468="snížená",J468,0)</f>
        <v>0</v>
      </c>
      <c r="BG468" s="165">
        <f>IF(N468="zákl. přenesená",J468,0)</f>
        <v>0</v>
      </c>
      <c r="BH468" s="165">
        <f>IF(N468="sníž. přenesená",J468,0)</f>
        <v>0</v>
      </c>
      <c r="BI468" s="165">
        <f>IF(N468="nulová",J468,0)</f>
        <v>0</v>
      </c>
      <c r="BJ468" s="18" t="s">
        <v>80</v>
      </c>
      <c r="BK468" s="165">
        <f>ROUND(I468*H468,2)</f>
        <v>0</v>
      </c>
      <c r="BL468" s="18" t="s">
        <v>133</v>
      </c>
      <c r="BM468" s="164" t="s">
        <v>549</v>
      </c>
    </row>
    <row r="469" spans="1:65" s="2" customFormat="1" ht="10.199999999999999" x14ac:dyDescent="0.2">
      <c r="A469" s="33"/>
      <c r="B469" s="34"/>
      <c r="C469" s="33"/>
      <c r="D469" s="166" t="s">
        <v>125</v>
      </c>
      <c r="E469" s="33"/>
      <c r="F469" s="167" t="s">
        <v>548</v>
      </c>
      <c r="G469" s="33"/>
      <c r="H469" s="33"/>
      <c r="I469" s="92"/>
      <c r="J469" s="33"/>
      <c r="K469" s="33"/>
      <c r="L469" s="34"/>
      <c r="M469" s="168"/>
      <c r="N469" s="169"/>
      <c r="O469" s="54"/>
      <c r="P469" s="54"/>
      <c r="Q469" s="54"/>
      <c r="R469" s="54"/>
      <c r="S469" s="54"/>
      <c r="T469" s="55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T469" s="18" t="s">
        <v>125</v>
      </c>
      <c r="AU469" s="18" t="s">
        <v>82</v>
      </c>
    </row>
    <row r="470" spans="1:65" s="13" customFormat="1" ht="10.199999999999999" x14ac:dyDescent="0.2">
      <c r="B470" s="170"/>
      <c r="D470" s="166" t="s">
        <v>171</v>
      </c>
      <c r="E470" s="171" t="s">
        <v>3</v>
      </c>
      <c r="F470" s="172" t="s">
        <v>545</v>
      </c>
      <c r="H470" s="173">
        <v>120</v>
      </c>
      <c r="I470" s="174"/>
      <c r="L470" s="170"/>
      <c r="M470" s="175"/>
      <c r="N470" s="176"/>
      <c r="O470" s="176"/>
      <c r="P470" s="176"/>
      <c r="Q470" s="176"/>
      <c r="R470" s="176"/>
      <c r="S470" s="176"/>
      <c r="T470" s="177"/>
      <c r="AT470" s="171" t="s">
        <v>171</v>
      </c>
      <c r="AU470" s="171" t="s">
        <v>82</v>
      </c>
      <c r="AV470" s="13" t="s">
        <v>82</v>
      </c>
      <c r="AW470" s="13" t="s">
        <v>33</v>
      </c>
      <c r="AX470" s="13" t="s">
        <v>80</v>
      </c>
      <c r="AY470" s="171" t="s">
        <v>116</v>
      </c>
    </row>
    <row r="471" spans="1:65" s="2" customFormat="1" ht="16.5" customHeight="1" x14ac:dyDescent="0.2">
      <c r="A471" s="33"/>
      <c r="B471" s="152"/>
      <c r="C471" s="153" t="s">
        <v>550</v>
      </c>
      <c r="D471" s="153" t="s">
        <v>119</v>
      </c>
      <c r="E471" s="154" t="s">
        <v>551</v>
      </c>
      <c r="F471" s="155" t="s">
        <v>552</v>
      </c>
      <c r="G471" s="156" t="s">
        <v>169</v>
      </c>
      <c r="H471" s="157">
        <v>180</v>
      </c>
      <c r="I471" s="158"/>
      <c r="J471" s="159">
        <f>ROUND(I471*H471,2)</f>
        <v>0</v>
      </c>
      <c r="K471" s="155" t="s">
        <v>3</v>
      </c>
      <c r="L471" s="34"/>
      <c r="M471" s="160" t="s">
        <v>3</v>
      </c>
      <c r="N471" s="161" t="s">
        <v>43</v>
      </c>
      <c r="O471" s="54"/>
      <c r="P471" s="162">
        <f>O471*H471</f>
        <v>0</v>
      </c>
      <c r="Q471" s="162">
        <v>0</v>
      </c>
      <c r="R471" s="162">
        <f>Q471*H471</f>
        <v>0</v>
      </c>
      <c r="S471" s="162">
        <v>0</v>
      </c>
      <c r="T471" s="163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64" t="s">
        <v>133</v>
      </c>
      <c r="AT471" s="164" t="s">
        <v>119</v>
      </c>
      <c r="AU471" s="164" t="s">
        <v>82</v>
      </c>
      <c r="AY471" s="18" t="s">
        <v>116</v>
      </c>
      <c r="BE471" s="165">
        <f>IF(N471="základní",J471,0)</f>
        <v>0</v>
      </c>
      <c r="BF471" s="165">
        <f>IF(N471="snížená",J471,0)</f>
        <v>0</v>
      </c>
      <c r="BG471" s="165">
        <f>IF(N471="zákl. přenesená",J471,0)</f>
        <v>0</v>
      </c>
      <c r="BH471" s="165">
        <f>IF(N471="sníž. přenesená",J471,0)</f>
        <v>0</v>
      </c>
      <c r="BI471" s="165">
        <f>IF(N471="nulová",J471,0)</f>
        <v>0</v>
      </c>
      <c r="BJ471" s="18" t="s">
        <v>80</v>
      </c>
      <c r="BK471" s="165">
        <f>ROUND(I471*H471,2)</f>
        <v>0</v>
      </c>
      <c r="BL471" s="18" t="s">
        <v>133</v>
      </c>
      <c r="BM471" s="164" t="s">
        <v>553</v>
      </c>
    </row>
    <row r="472" spans="1:65" s="2" customFormat="1" ht="10.199999999999999" x14ac:dyDescent="0.2">
      <c r="A472" s="33"/>
      <c r="B472" s="34"/>
      <c r="C472" s="33"/>
      <c r="D472" s="166" t="s">
        <v>125</v>
      </c>
      <c r="E472" s="33"/>
      <c r="F472" s="167" t="s">
        <v>552</v>
      </c>
      <c r="G472" s="33"/>
      <c r="H472" s="33"/>
      <c r="I472" s="92"/>
      <c r="J472" s="33"/>
      <c r="K472" s="33"/>
      <c r="L472" s="34"/>
      <c r="M472" s="168"/>
      <c r="N472" s="169"/>
      <c r="O472" s="54"/>
      <c r="P472" s="54"/>
      <c r="Q472" s="54"/>
      <c r="R472" s="54"/>
      <c r="S472" s="54"/>
      <c r="T472" s="55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T472" s="18" t="s">
        <v>125</v>
      </c>
      <c r="AU472" s="18" t="s">
        <v>82</v>
      </c>
    </row>
    <row r="473" spans="1:65" s="13" customFormat="1" ht="10.199999999999999" x14ac:dyDescent="0.2">
      <c r="B473" s="170"/>
      <c r="D473" s="166" t="s">
        <v>171</v>
      </c>
      <c r="E473" s="171" t="s">
        <v>3</v>
      </c>
      <c r="F473" s="172" t="s">
        <v>540</v>
      </c>
      <c r="H473" s="173">
        <v>180</v>
      </c>
      <c r="I473" s="174"/>
      <c r="L473" s="170"/>
      <c r="M473" s="175"/>
      <c r="N473" s="176"/>
      <c r="O473" s="176"/>
      <c r="P473" s="176"/>
      <c r="Q473" s="176"/>
      <c r="R473" s="176"/>
      <c r="S473" s="176"/>
      <c r="T473" s="177"/>
      <c r="AT473" s="171" t="s">
        <v>171</v>
      </c>
      <c r="AU473" s="171" t="s">
        <v>82</v>
      </c>
      <c r="AV473" s="13" t="s">
        <v>82</v>
      </c>
      <c r="AW473" s="13" t="s">
        <v>33</v>
      </c>
      <c r="AX473" s="13" t="s">
        <v>80</v>
      </c>
      <c r="AY473" s="171" t="s">
        <v>116</v>
      </c>
    </row>
    <row r="474" spans="1:65" s="2" customFormat="1" ht="16.5" customHeight="1" x14ac:dyDescent="0.2">
      <c r="A474" s="33"/>
      <c r="B474" s="152"/>
      <c r="C474" s="153" t="s">
        <v>554</v>
      </c>
      <c r="D474" s="153" t="s">
        <v>119</v>
      </c>
      <c r="E474" s="154" t="s">
        <v>555</v>
      </c>
      <c r="F474" s="155" t="s">
        <v>556</v>
      </c>
      <c r="G474" s="156" t="s">
        <v>169</v>
      </c>
      <c r="H474" s="157">
        <v>150</v>
      </c>
      <c r="I474" s="158"/>
      <c r="J474" s="159">
        <f>ROUND(I474*H474,2)</f>
        <v>0</v>
      </c>
      <c r="K474" s="155" t="s">
        <v>3</v>
      </c>
      <c r="L474" s="34"/>
      <c r="M474" s="160" t="s">
        <v>3</v>
      </c>
      <c r="N474" s="161" t="s">
        <v>43</v>
      </c>
      <c r="O474" s="54"/>
      <c r="P474" s="162">
        <f>O474*H474</f>
        <v>0</v>
      </c>
      <c r="Q474" s="162">
        <v>0</v>
      </c>
      <c r="R474" s="162">
        <f>Q474*H474</f>
        <v>0</v>
      </c>
      <c r="S474" s="162">
        <v>0</v>
      </c>
      <c r="T474" s="163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4" t="s">
        <v>133</v>
      </c>
      <c r="AT474" s="164" t="s">
        <v>119</v>
      </c>
      <c r="AU474" s="164" t="s">
        <v>82</v>
      </c>
      <c r="AY474" s="18" t="s">
        <v>116</v>
      </c>
      <c r="BE474" s="165">
        <f>IF(N474="základní",J474,0)</f>
        <v>0</v>
      </c>
      <c r="BF474" s="165">
        <f>IF(N474="snížená",J474,0)</f>
        <v>0</v>
      </c>
      <c r="BG474" s="165">
        <f>IF(N474="zákl. přenesená",J474,0)</f>
        <v>0</v>
      </c>
      <c r="BH474" s="165">
        <f>IF(N474="sníž. přenesená",J474,0)</f>
        <v>0</v>
      </c>
      <c r="BI474" s="165">
        <f>IF(N474="nulová",J474,0)</f>
        <v>0</v>
      </c>
      <c r="BJ474" s="18" t="s">
        <v>80</v>
      </c>
      <c r="BK474" s="165">
        <f>ROUND(I474*H474,2)</f>
        <v>0</v>
      </c>
      <c r="BL474" s="18" t="s">
        <v>133</v>
      </c>
      <c r="BM474" s="164" t="s">
        <v>557</v>
      </c>
    </row>
    <row r="475" spans="1:65" s="2" customFormat="1" ht="10.199999999999999" x14ac:dyDescent="0.2">
      <c r="A475" s="33"/>
      <c r="B475" s="34"/>
      <c r="C475" s="33"/>
      <c r="D475" s="166" t="s">
        <v>125</v>
      </c>
      <c r="E475" s="33"/>
      <c r="F475" s="167" t="s">
        <v>556</v>
      </c>
      <c r="G475" s="33"/>
      <c r="H475" s="33"/>
      <c r="I475" s="92"/>
      <c r="J475" s="33"/>
      <c r="K475" s="33"/>
      <c r="L475" s="34"/>
      <c r="M475" s="168"/>
      <c r="N475" s="169"/>
      <c r="O475" s="54"/>
      <c r="P475" s="54"/>
      <c r="Q475" s="54"/>
      <c r="R475" s="54"/>
      <c r="S475" s="54"/>
      <c r="T475" s="55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T475" s="18" t="s">
        <v>125</v>
      </c>
      <c r="AU475" s="18" t="s">
        <v>82</v>
      </c>
    </row>
    <row r="476" spans="1:65" s="13" customFormat="1" ht="10.199999999999999" x14ac:dyDescent="0.2">
      <c r="B476" s="170"/>
      <c r="D476" s="166" t="s">
        <v>171</v>
      </c>
      <c r="E476" s="171" t="s">
        <v>3</v>
      </c>
      <c r="F476" s="172" t="s">
        <v>172</v>
      </c>
      <c r="H476" s="173">
        <v>150</v>
      </c>
      <c r="I476" s="174"/>
      <c r="L476" s="170"/>
      <c r="M476" s="175"/>
      <c r="N476" s="176"/>
      <c r="O476" s="176"/>
      <c r="P476" s="176"/>
      <c r="Q476" s="176"/>
      <c r="R476" s="176"/>
      <c r="S476" s="176"/>
      <c r="T476" s="177"/>
      <c r="AT476" s="171" t="s">
        <v>171</v>
      </c>
      <c r="AU476" s="171" t="s">
        <v>82</v>
      </c>
      <c r="AV476" s="13" t="s">
        <v>82</v>
      </c>
      <c r="AW476" s="13" t="s">
        <v>33</v>
      </c>
      <c r="AX476" s="13" t="s">
        <v>80</v>
      </c>
      <c r="AY476" s="171" t="s">
        <v>116</v>
      </c>
    </row>
    <row r="477" spans="1:65" s="2" customFormat="1" ht="21.75" customHeight="1" x14ac:dyDescent="0.2">
      <c r="A477" s="33"/>
      <c r="B477" s="152"/>
      <c r="C477" s="153" t="s">
        <v>558</v>
      </c>
      <c r="D477" s="153" t="s">
        <v>119</v>
      </c>
      <c r="E477" s="154" t="s">
        <v>559</v>
      </c>
      <c r="F477" s="155" t="s">
        <v>560</v>
      </c>
      <c r="G477" s="156" t="s">
        <v>234</v>
      </c>
      <c r="H477" s="157">
        <v>164.3</v>
      </c>
      <c r="I477" s="158"/>
      <c r="J477" s="159">
        <f>ROUND(I477*H477,2)</f>
        <v>0</v>
      </c>
      <c r="K477" s="155" t="s">
        <v>3</v>
      </c>
      <c r="L477" s="34"/>
      <c r="M477" s="160" t="s">
        <v>3</v>
      </c>
      <c r="N477" s="161" t="s">
        <v>43</v>
      </c>
      <c r="O477" s="54"/>
      <c r="P477" s="162">
        <f>O477*H477</f>
        <v>0</v>
      </c>
      <c r="Q477" s="162">
        <v>0</v>
      </c>
      <c r="R477" s="162">
        <f>Q477*H477</f>
        <v>0</v>
      </c>
      <c r="S477" s="162">
        <v>0</v>
      </c>
      <c r="T477" s="163">
        <f>S477*H477</f>
        <v>0</v>
      </c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R477" s="164" t="s">
        <v>133</v>
      </c>
      <c r="AT477" s="164" t="s">
        <v>119</v>
      </c>
      <c r="AU477" s="164" t="s">
        <v>82</v>
      </c>
      <c r="AY477" s="18" t="s">
        <v>116</v>
      </c>
      <c r="BE477" s="165">
        <f>IF(N477="základní",J477,0)</f>
        <v>0</v>
      </c>
      <c r="BF477" s="165">
        <f>IF(N477="snížená",J477,0)</f>
        <v>0</v>
      </c>
      <c r="BG477" s="165">
        <f>IF(N477="zákl. přenesená",J477,0)</f>
        <v>0</v>
      </c>
      <c r="BH477" s="165">
        <f>IF(N477="sníž. přenesená",J477,0)</f>
        <v>0</v>
      </c>
      <c r="BI477" s="165">
        <f>IF(N477="nulová",J477,0)</f>
        <v>0</v>
      </c>
      <c r="BJ477" s="18" t="s">
        <v>80</v>
      </c>
      <c r="BK477" s="165">
        <f>ROUND(I477*H477,2)</f>
        <v>0</v>
      </c>
      <c r="BL477" s="18" t="s">
        <v>133</v>
      </c>
      <c r="BM477" s="164" t="s">
        <v>561</v>
      </c>
    </row>
    <row r="478" spans="1:65" s="2" customFormat="1" ht="10.199999999999999" x14ac:dyDescent="0.2">
      <c r="A478" s="33"/>
      <c r="B478" s="34"/>
      <c r="C478" s="33"/>
      <c r="D478" s="166" t="s">
        <v>125</v>
      </c>
      <c r="E478" s="33"/>
      <c r="F478" s="167" t="s">
        <v>560</v>
      </c>
      <c r="G478" s="33"/>
      <c r="H478" s="33"/>
      <c r="I478" s="92"/>
      <c r="J478" s="33"/>
      <c r="K478" s="33"/>
      <c r="L478" s="34"/>
      <c r="M478" s="168"/>
      <c r="N478" s="169"/>
      <c r="O478" s="54"/>
      <c r="P478" s="54"/>
      <c r="Q478" s="54"/>
      <c r="R478" s="54"/>
      <c r="S478" s="54"/>
      <c r="T478" s="55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T478" s="18" t="s">
        <v>125</v>
      </c>
      <c r="AU478" s="18" t="s">
        <v>82</v>
      </c>
    </row>
    <row r="479" spans="1:65" s="13" customFormat="1" ht="10.199999999999999" x14ac:dyDescent="0.2">
      <c r="B479" s="170"/>
      <c r="D479" s="166" t="s">
        <v>171</v>
      </c>
      <c r="E479" s="171" t="s">
        <v>3</v>
      </c>
      <c r="F479" s="172" t="s">
        <v>562</v>
      </c>
      <c r="H479" s="173">
        <v>164.3</v>
      </c>
      <c r="I479" s="174"/>
      <c r="L479" s="170"/>
      <c r="M479" s="175"/>
      <c r="N479" s="176"/>
      <c r="O479" s="176"/>
      <c r="P479" s="176"/>
      <c r="Q479" s="176"/>
      <c r="R479" s="176"/>
      <c r="S479" s="176"/>
      <c r="T479" s="177"/>
      <c r="AT479" s="171" t="s">
        <v>171</v>
      </c>
      <c r="AU479" s="171" t="s">
        <v>82</v>
      </c>
      <c r="AV479" s="13" t="s">
        <v>82</v>
      </c>
      <c r="AW479" s="13" t="s">
        <v>33</v>
      </c>
      <c r="AX479" s="13" t="s">
        <v>80</v>
      </c>
      <c r="AY479" s="171" t="s">
        <v>116</v>
      </c>
    </row>
    <row r="480" spans="1:65" s="2" customFormat="1" ht="16.5" customHeight="1" x14ac:dyDescent="0.2">
      <c r="A480" s="33"/>
      <c r="B480" s="152"/>
      <c r="C480" s="153" t="s">
        <v>563</v>
      </c>
      <c r="D480" s="153" t="s">
        <v>119</v>
      </c>
      <c r="E480" s="154" t="s">
        <v>564</v>
      </c>
      <c r="F480" s="155" t="s">
        <v>565</v>
      </c>
      <c r="G480" s="156" t="s">
        <v>165</v>
      </c>
      <c r="H480" s="157">
        <v>3</v>
      </c>
      <c r="I480" s="158"/>
      <c r="J480" s="159">
        <f>ROUND(I480*H480,2)</f>
        <v>0</v>
      </c>
      <c r="K480" s="155" t="s">
        <v>3</v>
      </c>
      <c r="L480" s="34"/>
      <c r="M480" s="160" t="s">
        <v>3</v>
      </c>
      <c r="N480" s="161" t="s">
        <v>43</v>
      </c>
      <c r="O480" s="54"/>
      <c r="P480" s="162">
        <f>O480*H480</f>
        <v>0</v>
      </c>
      <c r="Q480" s="162">
        <v>0</v>
      </c>
      <c r="R480" s="162">
        <f>Q480*H480</f>
        <v>0</v>
      </c>
      <c r="S480" s="162">
        <v>0</v>
      </c>
      <c r="T480" s="163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4" t="s">
        <v>133</v>
      </c>
      <c r="AT480" s="164" t="s">
        <v>119</v>
      </c>
      <c r="AU480" s="164" t="s">
        <v>82</v>
      </c>
      <c r="AY480" s="18" t="s">
        <v>116</v>
      </c>
      <c r="BE480" s="165">
        <f>IF(N480="základní",J480,0)</f>
        <v>0</v>
      </c>
      <c r="BF480" s="165">
        <f>IF(N480="snížená",J480,0)</f>
        <v>0</v>
      </c>
      <c r="BG480" s="165">
        <f>IF(N480="zákl. přenesená",J480,0)</f>
        <v>0</v>
      </c>
      <c r="BH480" s="165">
        <f>IF(N480="sníž. přenesená",J480,0)</f>
        <v>0</v>
      </c>
      <c r="BI480" s="165">
        <f>IF(N480="nulová",J480,0)</f>
        <v>0</v>
      </c>
      <c r="BJ480" s="18" t="s">
        <v>80</v>
      </c>
      <c r="BK480" s="165">
        <f>ROUND(I480*H480,2)</f>
        <v>0</v>
      </c>
      <c r="BL480" s="18" t="s">
        <v>133</v>
      </c>
      <c r="BM480" s="164" t="s">
        <v>566</v>
      </c>
    </row>
    <row r="481" spans="1:65" s="2" customFormat="1" ht="10.199999999999999" x14ac:dyDescent="0.2">
      <c r="A481" s="33"/>
      <c r="B481" s="34"/>
      <c r="C481" s="33"/>
      <c r="D481" s="166" t="s">
        <v>125</v>
      </c>
      <c r="E481" s="33"/>
      <c r="F481" s="167" t="s">
        <v>565</v>
      </c>
      <c r="G481" s="33"/>
      <c r="H481" s="33"/>
      <c r="I481" s="92"/>
      <c r="J481" s="33"/>
      <c r="K481" s="33"/>
      <c r="L481" s="34"/>
      <c r="M481" s="168"/>
      <c r="N481" s="169"/>
      <c r="O481" s="54"/>
      <c r="P481" s="54"/>
      <c r="Q481" s="54"/>
      <c r="R481" s="54"/>
      <c r="S481" s="54"/>
      <c r="T481" s="55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T481" s="18" t="s">
        <v>125</v>
      </c>
      <c r="AU481" s="18" t="s">
        <v>82</v>
      </c>
    </row>
    <row r="482" spans="1:65" s="13" customFormat="1" ht="10.199999999999999" x14ac:dyDescent="0.2">
      <c r="B482" s="170"/>
      <c r="D482" s="166" t="s">
        <v>171</v>
      </c>
      <c r="E482" s="171" t="s">
        <v>3</v>
      </c>
      <c r="F482" s="172" t="s">
        <v>129</v>
      </c>
      <c r="H482" s="173">
        <v>3</v>
      </c>
      <c r="I482" s="174"/>
      <c r="L482" s="170"/>
      <c r="M482" s="175"/>
      <c r="N482" s="176"/>
      <c r="O482" s="176"/>
      <c r="P482" s="176"/>
      <c r="Q482" s="176"/>
      <c r="R482" s="176"/>
      <c r="S482" s="176"/>
      <c r="T482" s="177"/>
      <c r="AT482" s="171" t="s">
        <v>171</v>
      </c>
      <c r="AU482" s="171" t="s">
        <v>82</v>
      </c>
      <c r="AV482" s="13" t="s">
        <v>82</v>
      </c>
      <c r="AW482" s="13" t="s">
        <v>33</v>
      </c>
      <c r="AX482" s="13" t="s">
        <v>80</v>
      </c>
      <c r="AY482" s="171" t="s">
        <v>116</v>
      </c>
    </row>
    <row r="483" spans="1:65" s="2" customFormat="1" ht="16.5" customHeight="1" x14ac:dyDescent="0.2">
      <c r="A483" s="33"/>
      <c r="B483" s="152"/>
      <c r="C483" s="153" t="s">
        <v>567</v>
      </c>
      <c r="D483" s="153" t="s">
        <v>119</v>
      </c>
      <c r="E483" s="154" t="s">
        <v>568</v>
      </c>
      <c r="F483" s="155" t="s">
        <v>569</v>
      </c>
      <c r="G483" s="156" t="s">
        <v>165</v>
      </c>
      <c r="H483" s="157">
        <v>3</v>
      </c>
      <c r="I483" s="158"/>
      <c r="J483" s="159">
        <f>ROUND(I483*H483,2)</f>
        <v>0</v>
      </c>
      <c r="K483" s="155" t="s">
        <v>3</v>
      </c>
      <c r="L483" s="34"/>
      <c r="M483" s="160" t="s">
        <v>3</v>
      </c>
      <c r="N483" s="161" t="s">
        <v>43</v>
      </c>
      <c r="O483" s="54"/>
      <c r="P483" s="162">
        <f>O483*H483</f>
        <v>0</v>
      </c>
      <c r="Q483" s="162">
        <v>0</v>
      </c>
      <c r="R483" s="162">
        <f>Q483*H483</f>
        <v>0</v>
      </c>
      <c r="S483" s="162">
        <v>0</v>
      </c>
      <c r="T483" s="163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64" t="s">
        <v>133</v>
      </c>
      <c r="AT483" s="164" t="s">
        <v>119</v>
      </c>
      <c r="AU483" s="164" t="s">
        <v>82</v>
      </c>
      <c r="AY483" s="18" t="s">
        <v>116</v>
      </c>
      <c r="BE483" s="165">
        <f>IF(N483="základní",J483,0)</f>
        <v>0</v>
      </c>
      <c r="BF483" s="165">
        <f>IF(N483="snížená",J483,0)</f>
        <v>0</v>
      </c>
      <c r="BG483" s="165">
        <f>IF(N483="zákl. přenesená",J483,0)</f>
        <v>0</v>
      </c>
      <c r="BH483" s="165">
        <f>IF(N483="sníž. přenesená",J483,0)</f>
        <v>0</v>
      </c>
      <c r="BI483" s="165">
        <f>IF(N483="nulová",J483,0)</f>
        <v>0</v>
      </c>
      <c r="BJ483" s="18" t="s">
        <v>80</v>
      </c>
      <c r="BK483" s="165">
        <f>ROUND(I483*H483,2)</f>
        <v>0</v>
      </c>
      <c r="BL483" s="18" t="s">
        <v>133</v>
      </c>
      <c r="BM483" s="164" t="s">
        <v>570</v>
      </c>
    </row>
    <row r="484" spans="1:65" s="2" customFormat="1" ht="10.199999999999999" x14ac:dyDescent="0.2">
      <c r="A484" s="33"/>
      <c r="B484" s="34"/>
      <c r="C484" s="33"/>
      <c r="D484" s="166" t="s">
        <v>125</v>
      </c>
      <c r="E484" s="33"/>
      <c r="F484" s="167" t="s">
        <v>569</v>
      </c>
      <c r="G484" s="33"/>
      <c r="H484" s="33"/>
      <c r="I484" s="92"/>
      <c r="J484" s="33"/>
      <c r="K484" s="33"/>
      <c r="L484" s="34"/>
      <c r="M484" s="168"/>
      <c r="N484" s="169"/>
      <c r="O484" s="54"/>
      <c r="P484" s="54"/>
      <c r="Q484" s="54"/>
      <c r="R484" s="54"/>
      <c r="S484" s="54"/>
      <c r="T484" s="55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T484" s="18" t="s">
        <v>125</v>
      </c>
      <c r="AU484" s="18" t="s">
        <v>82</v>
      </c>
    </row>
    <row r="485" spans="1:65" s="13" customFormat="1" ht="10.199999999999999" x14ac:dyDescent="0.2">
      <c r="B485" s="170"/>
      <c r="D485" s="166" t="s">
        <v>171</v>
      </c>
      <c r="E485" s="171" t="s">
        <v>3</v>
      </c>
      <c r="F485" s="172" t="s">
        <v>129</v>
      </c>
      <c r="H485" s="173">
        <v>3</v>
      </c>
      <c r="I485" s="174"/>
      <c r="L485" s="170"/>
      <c r="M485" s="175"/>
      <c r="N485" s="176"/>
      <c r="O485" s="176"/>
      <c r="P485" s="176"/>
      <c r="Q485" s="176"/>
      <c r="R485" s="176"/>
      <c r="S485" s="176"/>
      <c r="T485" s="177"/>
      <c r="AT485" s="171" t="s">
        <v>171</v>
      </c>
      <c r="AU485" s="171" t="s">
        <v>82</v>
      </c>
      <c r="AV485" s="13" t="s">
        <v>82</v>
      </c>
      <c r="AW485" s="13" t="s">
        <v>33</v>
      </c>
      <c r="AX485" s="13" t="s">
        <v>80</v>
      </c>
      <c r="AY485" s="171" t="s">
        <v>116</v>
      </c>
    </row>
    <row r="486" spans="1:65" s="2" customFormat="1" ht="16.5" customHeight="1" x14ac:dyDescent="0.2">
      <c r="A486" s="33"/>
      <c r="B486" s="152"/>
      <c r="C486" s="153" t="s">
        <v>571</v>
      </c>
      <c r="D486" s="153" t="s">
        <v>119</v>
      </c>
      <c r="E486" s="154" t="s">
        <v>572</v>
      </c>
      <c r="F486" s="155" t="s">
        <v>573</v>
      </c>
      <c r="G486" s="156" t="s">
        <v>165</v>
      </c>
      <c r="H486" s="157">
        <v>552</v>
      </c>
      <c r="I486" s="158"/>
      <c r="J486" s="159">
        <f>ROUND(I486*H486,2)</f>
        <v>0</v>
      </c>
      <c r="K486" s="155" t="s">
        <v>3</v>
      </c>
      <c r="L486" s="34"/>
      <c r="M486" s="160" t="s">
        <v>3</v>
      </c>
      <c r="N486" s="161" t="s">
        <v>43</v>
      </c>
      <c r="O486" s="54"/>
      <c r="P486" s="162">
        <f>O486*H486</f>
        <v>0</v>
      </c>
      <c r="Q486" s="162">
        <v>0</v>
      </c>
      <c r="R486" s="162">
        <f>Q486*H486</f>
        <v>0</v>
      </c>
      <c r="S486" s="162">
        <v>0</v>
      </c>
      <c r="T486" s="163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64" t="s">
        <v>133</v>
      </c>
      <c r="AT486" s="164" t="s">
        <v>119</v>
      </c>
      <c r="AU486" s="164" t="s">
        <v>82</v>
      </c>
      <c r="AY486" s="18" t="s">
        <v>116</v>
      </c>
      <c r="BE486" s="165">
        <f>IF(N486="základní",J486,0)</f>
        <v>0</v>
      </c>
      <c r="BF486" s="165">
        <f>IF(N486="snížená",J486,0)</f>
        <v>0</v>
      </c>
      <c r="BG486" s="165">
        <f>IF(N486="zákl. přenesená",J486,0)</f>
        <v>0</v>
      </c>
      <c r="BH486" s="165">
        <f>IF(N486="sníž. přenesená",J486,0)</f>
        <v>0</v>
      </c>
      <c r="BI486" s="165">
        <f>IF(N486="nulová",J486,0)</f>
        <v>0</v>
      </c>
      <c r="BJ486" s="18" t="s">
        <v>80</v>
      </c>
      <c r="BK486" s="165">
        <f>ROUND(I486*H486,2)</f>
        <v>0</v>
      </c>
      <c r="BL486" s="18" t="s">
        <v>133</v>
      </c>
      <c r="BM486" s="164" t="s">
        <v>574</v>
      </c>
    </row>
    <row r="487" spans="1:65" s="2" customFormat="1" ht="10.199999999999999" x14ac:dyDescent="0.2">
      <c r="A487" s="33"/>
      <c r="B487" s="34"/>
      <c r="C487" s="33"/>
      <c r="D487" s="166" t="s">
        <v>125</v>
      </c>
      <c r="E487" s="33"/>
      <c r="F487" s="167" t="s">
        <v>573</v>
      </c>
      <c r="G487" s="33"/>
      <c r="H487" s="33"/>
      <c r="I487" s="92"/>
      <c r="J487" s="33"/>
      <c r="K487" s="33"/>
      <c r="L487" s="34"/>
      <c r="M487" s="168"/>
      <c r="N487" s="169"/>
      <c r="O487" s="54"/>
      <c r="P487" s="54"/>
      <c r="Q487" s="54"/>
      <c r="R487" s="54"/>
      <c r="S487" s="54"/>
      <c r="T487" s="55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T487" s="18" t="s">
        <v>125</v>
      </c>
      <c r="AU487" s="18" t="s">
        <v>82</v>
      </c>
    </row>
    <row r="488" spans="1:65" s="13" customFormat="1" ht="10.199999999999999" x14ac:dyDescent="0.2">
      <c r="B488" s="170"/>
      <c r="D488" s="166" t="s">
        <v>171</v>
      </c>
      <c r="E488" s="171" t="s">
        <v>3</v>
      </c>
      <c r="F488" s="172" t="s">
        <v>575</v>
      </c>
      <c r="H488" s="173">
        <v>144</v>
      </c>
      <c r="I488" s="174"/>
      <c r="L488" s="170"/>
      <c r="M488" s="175"/>
      <c r="N488" s="176"/>
      <c r="O488" s="176"/>
      <c r="P488" s="176"/>
      <c r="Q488" s="176"/>
      <c r="R488" s="176"/>
      <c r="S488" s="176"/>
      <c r="T488" s="177"/>
      <c r="AT488" s="171" t="s">
        <v>171</v>
      </c>
      <c r="AU488" s="171" t="s">
        <v>82</v>
      </c>
      <c r="AV488" s="13" t="s">
        <v>82</v>
      </c>
      <c r="AW488" s="13" t="s">
        <v>33</v>
      </c>
      <c r="AX488" s="13" t="s">
        <v>72</v>
      </c>
      <c r="AY488" s="171" t="s">
        <v>116</v>
      </c>
    </row>
    <row r="489" spans="1:65" s="13" customFormat="1" ht="10.199999999999999" x14ac:dyDescent="0.2">
      <c r="B489" s="170"/>
      <c r="D489" s="166" t="s">
        <v>171</v>
      </c>
      <c r="E489" s="171" t="s">
        <v>3</v>
      </c>
      <c r="F489" s="172" t="s">
        <v>576</v>
      </c>
      <c r="H489" s="173">
        <v>120</v>
      </c>
      <c r="I489" s="174"/>
      <c r="L489" s="170"/>
      <c r="M489" s="175"/>
      <c r="N489" s="176"/>
      <c r="O489" s="176"/>
      <c r="P489" s="176"/>
      <c r="Q489" s="176"/>
      <c r="R489" s="176"/>
      <c r="S489" s="176"/>
      <c r="T489" s="177"/>
      <c r="AT489" s="171" t="s">
        <v>171</v>
      </c>
      <c r="AU489" s="171" t="s">
        <v>82</v>
      </c>
      <c r="AV489" s="13" t="s">
        <v>82</v>
      </c>
      <c r="AW489" s="13" t="s">
        <v>33</v>
      </c>
      <c r="AX489" s="13" t="s">
        <v>72</v>
      </c>
      <c r="AY489" s="171" t="s">
        <v>116</v>
      </c>
    </row>
    <row r="490" spans="1:65" s="13" customFormat="1" ht="10.199999999999999" x14ac:dyDescent="0.2">
      <c r="B490" s="170"/>
      <c r="D490" s="166" t="s">
        <v>171</v>
      </c>
      <c r="E490" s="171" t="s">
        <v>3</v>
      </c>
      <c r="F490" s="172" t="s">
        <v>577</v>
      </c>
      <c r="H490" s="173">
        <v>144</v>
      </c>
      <c r="I490" s="174"/>
      <c r="L490" s="170"/>
      <c r="M490" s="175"/>
      <c r="N490" s="176"/>
      <c r="O490" s="176"/>
      <c r="P490" s="176"/>
      <c r="Q490" s="176"/>
      <c r="R490" s="176"/>
      <c r="S490" s="176"/>
      <c r="T490" s="177"/>
      <c r="AT490" s="171" t="s">
        <v>171</v>
      </c>
      <c r="AU490" s="171" t="s">
        <v>82</v>
      </c>
      <c r="AV490" s="13" t="s">
        <v>82</v>
      </c>
      <c r="AW490" s="13" t="s">
        <v>33</v>
      </c>
      <c r="AX490" s="13" t="s">
        <v>72</v>
      </c>
      <c r="AY490" s="171" t="s">
        <v>116</v>
      </c>
    </row>
    <row r="491" spans="1:65" s="13" customFormat="1" ht="10.199999999999999" x14ac:dyDescent="0.2">
      <c r="B491" s="170"/>
      <c r="D491" s="166" t="s">
        <v>171</v>
      </c>
      <c r="E491" s="171" t="s">
        <v>3</v>
      </c>
      <c r="F491" s="172" t="s">
        <v>578</v>
      </c>
      <c r="H491" s="173">
        <v>144</v>
      </c>
      <c r="I491" s="174"/>
      <c r="L491" s="170"/>
      <c r="M491" s="175"/>
      <c r="N491" s="176"/>
      <c r="O491" s="176"/>
      <c r="P491" s="176"/>
      <c r="Q491" s="176"/>
      <c r="R491" s="176"/>
      <c r="S491" s="176"/>
      <c r="T491" s="177"/>
      <c r="AT491" s="171" t="s">
        <v>171</v>
      </c>
      <c r="AU491" s="171" t="s">
        <v>82</v>
      </c>
      <c r="AV491" s="13" t="s">
        <v>82</v>
      </c>
      <c r="AW491" s="13" t="s">
        <v>33</v>
      </c>
      <c r="AX491" s="13" t="s">
        <v>72</v>
      </c>
      <c r="AY491" s="171" t="s">
        <v>116</v>
      </c>
    </row>
    <row r="492" spans="1:65" s="14" customFormat="1" ht="10.199999999999999" x14ac:dyDescent="0.2">
      <c r="B492" s="178"/>
      <c r="D492" s="166" t="s">
        <v>171</v>
      </c>
      <c r="E492" s="179" t="s">
        <v>3</v>
      </c>
      <c r="F492" s="180" t="s">
        <v>181</v>
      </c>
      <c r="H492" s="181">
        <v>552</v>
      </c>
      <c r="I492" s="182"/>
      <c r="L492" s="178"/>
      <c r="M492" s="193"/>
      <c r="N492" s="194"/>
      <c r="O492" s="194"/>
      <c r="P492" s="194"/>
      <c r="Q492" s="194"/>
      <c r="R492" s="194"/>
      <c r="S492" s="194"/>
      <c r="T492" s="195"/>
      <c r="AT492" s="179" t="s">
        <v>171</v>
      </c>
      <c r="AU492" s="179" t="s">
        <v>82</v>
      </c>
      <c r="AV492" s="14" t="s">
        <v>133</v>
      </c>
      <c r="AW492" s="14" t="s">
        <v>33</v>
      </c>
      <c r="AX492" s="14" t="s">
        <v>80</v>
      </c>
      <c r="AY492" s="179" t="s">
        <v>116</v>
      </c>
    </row>
    <row r="493" spans="1:65" s="2" customFormat="1" ht="21.75" customHeight="1" x14ac:dyDescent="0.2">
      <c r="A493" s="33"/>
      <c r="B493" s="152"/>
      <c r="C493" s="153" t="s">
        <v>579</v>
      </c>
      <c r="D493" s="153" t="s">
        <v>119</v>
      </c>
      <c r="E493" s="154" t="s">
        <v>580</v>
      </c>
      <c r="F493" s="155" t="s">
        <v>581</v>
      </c>
      <c r="G493" s="156" t="s">
        <v>211</v>
      </c>
      <c r="H493" s="157">
        <v>65.72</v>
      </c>
      <c r="I493" s="158"/>
      <c r="J493" s="159">
        <f>ROUND(I493*H493,2)</f>
        <v>0</v>
      </c>
      <c r="K493" s="155" t="s">
        <v>3</v>
      </c>
      <c r="L493" s="34"/>
      <c r="M493" s="160" t="s">
        <v>3</v>
      </c>
      <c r="N493" s="161" t="s">
        <v>43</v>
      </c>
      <c r="O493" s="54"/>
      <c r="P493" s="162">
        <f>O493*H493</f>
        <v>0</v>
      </c>
      <c r="Q493" s="162">
        <v>0</v>
      </c>
      <c r="R493" s="162">
        <f>Q493*H493</f>
        <v>0</v>
      </c>
      <c r="S493" s="162">
        <v>0</v>
      </c>
      <c r="T493" s="163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4" t="s">
        <v>133</v>
      </c>
      <c r="AT493" s="164" t="s">
        <v>119</v>
      </c>
      <c r="AU493" s="164" t="s">
        <v>82</v>
      </c>
      <c r="AY493" s="18" t="s">
        <v>116</v>
      </c>
      <c r="BE493" s="165">
        <f>IF(N493="základní",J493,0)</f>
        <v>0</v>
      </c>
      <c r="BF493" s="165">
        <f>IF(N493="snížená",J493,0)</f>
        <v>0</v>
      </c>
      <c r="BG493" s="165">
        <f>IF(N493="zákl. přenesená",J493,0)</f>
        <v>0</v>
      </c>
      <c r="BH493" s="165">
        <f>IF(N493="sníž. přenesená",J493,0)</f>
        <v>0</v>
      </c>
      <c r="BI493" s="165">
        <f>IF(N493="nulová",J493,0)</f>
        <v>0</v>
      </c>
      <c r="BJ493" s="18" t="s">
        <v>80</v>
      </c>
      <c r="BK493" s="165">
        <f>ROUND(I493*H493,2)</f>
        <v>0</v>
      </c>
      <c r="BL493" s="18" t="s">
        <v>133</v>
      </c>
      <c r="BM493" s="164" t="s">
        <v>582</v>
      </c>
    </row>
    <row r="494" spans="1:65" s="2" customFormat="1" ht="19.2" x14ac:dyDescent="0.2">
      <c r="A494" s="33"/>
      <c r="B494" s="34"/>
      <c r="C494" s="33"/>
      <c r="D494" s="166" t="s">
        <v>125</v>
      </c>
      <c r="E494" s="33"/>
      <c r="F494" s="167" t="s">
        <v>581</v>
      </c>
      <c r="G494" s="33"/>
      <c r="H494" s="33"/>
      <c r="I494" s="92"/>
      <c r="J494" s="33"/>
      <c r="K494" s="33"/>
      <c r="L494" s="34"/>
      <c r="M494" s="168"/>
      <c r="N494" s="169"/>
      <c r="O494" s="54"/>
      <c r="P494" s="54"/>
      <c r="Q494" s="54"/>
      <c r="R494" s="54"/>
      <c r="S494" s="54"/>
      <c r="T494" s="55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125</v>
      </c>
      <c r="AU494" s="18" t="s">
        <v>82</v>
      </c>
    </row>
    <row r="495" spans="1:65" s="15" customFormat="1" ht="10.199999999999999" x14ac:dyDescent="0.2">
      <c r="B495" s="186"/>
      <c r="D495" s="166" t="s">
        <v>171</v>
      </c>
      <c r="E495" s="187" t="s">
        <v>3</v>
      </c>
      <c r="F495" s="188" t="s">
        <v>217</v>
      </c>
      <c r="H495" s="187" t="s">
        <v>3</v>
      </c>
      <c r="I495" s="189"/>
      <c r="L495" s="186"/>
      <c r="M495" s="190"/>
      <c r="N495" s="191"/>
      <c r="O495" s="191"/>
      <c r="P495" s="191"/>
      <c r="Q495" s="191"/>
      <c r="R495" s="191"/>
      <c r="S495" s="191"/>
      <c r="T495" s="192"/>
      <c r="AT495" s="187" t="s">
        <v>171</v>
      </c>
      <c r="AU495" s="187" t="s">
        <v>82</v>
      </c>
      <c r="AV495" s="15" t="s">
        <v>80</v>
      </c>
      <c r="AW495" s="15" t="s">
        <v>33</v>
      </c>
      <c r="AX495" s="15" t="s">
        <v>72</v>
      </c>
      <c r="AY495" s="187" t="s">
        <v>116</v>
      </c>
    </row>
    <row r="496" spans="1:65" s="13" customFormat="1" ht="10.199999999999999" x14ac:dyDescent="0.2">
      <c r="B496" s="170"/>
      <c r="D496" s="166" t="s">
        <v>171</v>
      </c>
      <c r="E496" s="171" t="s">
        <v>3</v>
      </c>
      <c r="F496" s="172" t="s">
        <v>287</v>
      </c>
      <c r="H496" s="173">
        <v>15.71</v>
      </c>
      <c r="I496" s="174"/>
      <c r="L496" s="170"/>
      <c r="M496" s="175"/>
      <c r="N496" s="176"/>
      <c r="O496" s="176"/>
      <c r="P496" s="176"/>
      <c r="Q496" s="176"/>
      <c r="R496" s="176"/>
      <c r="S496" s="176"/>
      <c r="T496" s="177"/>
      <c r="AT496" s="171" t="s">
        <v>171</v>
      </c>
      <c r="AU496" s="171" t="s">
        <v>82</v>
      </c>
      <c r="AV496" s="13" t="s">
        <v>82</v>
      </c>
      <c r="AW496" s="13" t="s">
        <v>33</v>
      </c>
      <c r="AX496" s="13" t="s">
        <v>72</v>
      </c>
      <c r="AY496" s="171" t="s">
        <v>116</v>
      </c>
    </row>
    <row r="497" spans="1:65" s="13" customFormat="1" ht="10.199999999999999" x14ac:dyDescent="0.2">
      <c r="B497" s="170"/>
      <c r="D497" s="166" t="s">
        <v>171</v>
      </c>
      <c r="E497" s="171" t="s">
        <v>3</v>
      </c>
      <c r="F497" s="172" t="s">
        <v>288</v>
      </c>
      <c r="H497" s="173">
        <v>0.72</v>
      </c>
      <c r="I497" s="174"/>
      <c r="L497" s="170"/>
      <c r="M497" s="175"/>
      <c r="N497" s="176"/>
      <c r="O497" s="176"/>
      <c r="P497" s="176"/>
      <c r="Q497" s="176"/>
      <c r="R497" s="176"/>
      <c r="S497" s="176"/>
      <c r="T497" s="177"/>
      <c r="AT497" s="171" t="s">
        <v>171</v>
      </c>
      <c r="AU497" s="171" t="s">
        <v>82</v>
      </c>
      <c r="AV497" s="13" t="s">
        <v>82</v>
      </c>
      <c r="AW497" s="13" t="s">
        <v>33</v>
      </c>
      <c r="AX497" s="13" t="s">
        <v>72</v>
      </c>
      <c r="AY497" s="171" t="s">
        <v>116</v>
      </c>
    </row>
    <row r="498" spans="1:65" s="15" customFormat="1" ht="10.199999999999999" x14ac:dyDescent="0.2">
      <c r="B498" s="186"/>
      <c r="D498" s="166" t="s">
        <v>171</v>
      </c>
      <c r="E498" s="187" t="s">
        <v>3</v>
      </c>
      <c r="F498" s="188" t="s">
        <v>219</v>
      </c>
      <c r="H498" s="187" t="s">
        <v>3</v>
      </c>
      <c r="I498" s="189"/>
      <c r="L498" s="186"/>
      <c r="M498" s="190"/>
      <c r="N498" s="191"/>
      <c r="O498" s="191"/>
      <c r="P498" s="191"/>
      <c r="Q498" s="191"/>
      <c r="R498" s="191"/>
      <c r="S498" s="191"/>
      <c r="T498" s="192"/>
      <c r="AT498" s="187" t="s">
        <v>171</v>
      </c>
      <c r="AU498" s="187" t="s">
        <v>82</v>
      </c>
      <c r="AV498" s="15" t="s">
        <v>80</v>
      </c>
      <c r="AW498" s="15" t="s">
        <v>33</v>
      </c>
      <c r="AX498" s="15" t="s">
        <v>72</v>
      </c>
      <c r="AY498" s="187" t="s">
        <v>116</v>
      </c>
    </row>
    <row r="499" spans="1:65" s="13" customFormat="1" ht="10.199999999999999" x14ac:dyDescent="0.2">
      <c r="B499" s="170"/>
      <c r="D499" s="166" t="s">
        <v>171</v>
      </c>
      <c r="E499" s="171" t="s">
        <v>3</v>
      </c>
      <c r="F499" s="172" t="s">
        <v>289</v>
      </c>
      <c r="H499" s="173">
        <v>15.71</v>
      </c>
      <c r="I499" s="174"/>
      <c r="L499" s="170"/>
      <c r="M499" s="175"/>
      <c r="N499" s="176"/>
      <c r="O499" s="176"/>
      <c r="P499" s="176"/>
      <c r="Q499" s="176"/>
      <c r="R499" s="176"/>
      <c r="S499" s="176"/>
      <c r="T499" s="177"/>
      <c r="AT499" s="171" t="s">
        <v>171</v>
      </c>
      <c r="AU499" s="171" t="s">
        <v>82</v>
      </c>
      <c r="AV499" s="13" t="s">
        <v>82</v>
      </c>
      <c r="AW499" s="13" t="s">
        <v>33</v>
      </c>
      <c r="AX499" s="13" t="s">
        <v>72</v>
      </c>
      <c r="AY499" s="171" t="s">
        <v>116</v>
      </c>
    </row>
    <row r="500" spans="1:65" s="13" customFormat="1" ht="10.199999999999999" x14ac:dyDescent="0.2">
      <c r="B500" s="170"/>
      <c r="D500" s="166" t="s">
        <v>171</v>
      </c>
      <c r="E500" s="171" t="s">
        <v>3</v>
      </c>
      <c r="F500" s="172" t="s">
        <v>290</v>
      </c>
      <c r="H500" s="173">
        <v>0.72</v>
      </c>
      <c r="I500" s="174"/>
      <c r="L500" s="170"/>
      <c r="M500" s="175"/>
      <c r="N500" s="176"/>
      <c r="O500" s="176"/>
      <c r="P500" s="176"/>
      <c r="Q500" s="176"/>
      <c r="R500" s="176"/>
      <c r="S500" s="176"/>
      <c r="T500" s="177"/>
      <c r="AT500" s="171" t="s">
        <v>171</v>
      </c>
      <c r="AU500" s="171" t="s">
        <v>82</v>
      </c>
      <c r="AV500" s="13" t="s">
        <v>82</v>
      </c>
      <c r="AW500" s="13" t="s">
        <v>33</v>
      </c>
      <c r="AX500" s="13" t="s">
        <v>72</v>
      </c>
      <c r="AY500" s="171" t="s">
        <v>116</v>
      </c>
    </row>
    <row r="501" spans="1:65" s="15" customFormat="1" ht="10.199999999999999" x14ac:dyDescent="0.2">
      <c r="B501" s="186"/>
      <c r="D501" s="166" t="s">
        <v>171</v>
      </c>
      <c r="E501" s="187" t="s">
        <v>3</v>
      </c>
      <c r="F501" s="188" t="s">
        <v>221</v>
      </c>
      <c r="H501" s="187" t="s">
        <v>3</v>
      </c>
      <c r="I501" s="189"/>
      <c r="L501" s="186"/>
      <c r="M501" s="190"/>
      <c r="N501" s="191"/>
      <c r="O501" s="191"/>
      <c r="P501" s="191"/>
      <c r="Q501" s="191"/>
      <c r="R501" s="191"/>
      <c r="S501" s="191"/>
      <c r="T501" s="192"/>
      <c r="AT501" s="187" t="s">
        <v>171</v>
      </c>
      <c r="AU501" s="187" t="s">
        <v>82</v>
      </c>
      <c r="AV501" s="15" t="s">
        <v>80</v>
      </c>
      <c r="AW501" s="15" t="s">
        <v>33</v>
      </c>
      <c r="AX501" s="15" t="s">
        <v>72</v>
      </c>
      <c r="AY501" s="187" t="s">
        <v>116</v>
      </c>
    </row>
    <row r="502" spans="1:65" s="13" customFormat="1" ht="10.199999999999999" x14ac:dyDescent="0.2">
      <c r="B502" s="170"/>
      <c r="D502" s="166" t="s">
        <v>171</v>
      </c>
      <c r="E502" s="171" t="s">
        <v>3</v>
      </c>
      <c r="F502" s="172" t="s">
        <v>291</v>
      </c>
      <c r="H502" s="173">
        <v>15.71</v>
      </c>
      <c r="I502" s="174"/>
      <c r="L502" s="170"/>
      <c r="M502" s="175"/>
      <c r="N502" s="176"/>
      <c r="O502" s="176"/>
      <c r="P502" s="176"/>
      <c r="Q502" s="176"/>
      <c r="R502" s="176"/>
      <c r="S502" s="176"/>
      <c r="T502" s="177"/>
      <c r="AT502" s="171" t="s">
        <v>171</v>
      </c>
      <c r="AU502" s="171" t="s">
        <v>82</v>
      </c>
      <c r="AV502" s="13" t="s">
        <v>82</v>
      </c>
      <c r="AW502" s="13" t="s">
        <v>33</v>
      </c>
      <c r="AX502" s="13" t="s">
        <v>72</v>
      </c>
      <c r="AY502" s="171" t="s">
        <v>116</v>
      </c>
    </row>
    <row r="503" spans="1:65" s="13" customFormat="1" ht="10.199999999999999" x14ac:dyDescent="0.2">
      <c r="B503" s="170"/>
      <c r="D503" s="166" t="s">
        <v>171</v>
      </c>
      <c r="E503" s="171" t="s">
        <v>3</v>
      </c>
      <c r="F503" s="172" t="s">
        <v>292</v>
      </c>
      <c r="H503" s="173">
        <v>0.72</v>
      </c>
      <c r="I503" s="174"/>
      <c r="L503" s="170"/>
      <c r="M503" s="175"/>
      <c r="N503" s="176"/>
      <c r="O503" s="176"/>
      <c r="P503" s="176"/>
      <c r="Q503" s="176"/>
      <c r="R503" s="176"/>
      <c r="S503" s="176"/>
      <c r="T503" s="177"/>
      <c r="AT503" s="171" t="s">
        <v>171</v>
      </c>
      <c r="AU503" s="171" t="s">
        <v>82</v>
      </c>
      <c r="AV503" s="13" t="s">
        <v>82</v>
      </c>
      <c r="AW503" s="13" t="s">
        <v>33</v>
      </c>
      <c r="AX503" s="13" t="s">
        <v>72</v>
      </c>
      <c r="AY503" s="171" t="s">
        <v>116</v>
      </c>
    </row>
    <row r="504" spans="1:65" s="15" customFormat="1" ht="10.199999999999999" x14ac:dyDescent="0.2">
      <c r="B504" s="186"/>
      <c r="D504" s="166" t="s">
        <v>171</v>
      </c>
      <c r="E504" s="187" t="s">
        <v>3</v>
      </c>
      <c r="F504" s="188" t="s">
        <v>223</v>
      </c>
      <c r="H504" s="187" t="s">
        <v>3</v>
      </c>
      <c r="I504" s="189"/>
      <c r="L504" s="186"/>
      <c r="M504" s="190"/>
      <c r="N504" s="191"/>
      <c r="O504" s="191"/>
      <c r="P504" s="191"/>
      <c r="Q504" s="191"/>
      <c r="R504" s="191"/>
      <c r="S504" s="191"/>
      <c r="T504" s="192"/>
      <c r="AT504" s="187" t="s">
        <v>171</v>
      </c>
      <c r="AU504" s="187" t="s">
        <v>82</v>
      </c>
      <c r="AV504" s="15" t="s">
        <v>80</v>
      </c>
      <c r="AW504" s="15" t="s">
        <v>33</v>
      </c>
      <c r="AX504" s="15" t="s">
        <v>72</v>
      </c>
      <c r="AY504" s="187" t="s">
        <v>116</v>
      </c>
    </row>
    <row r="505" spans="1:65" s="13" customFormat="1" ht="10.199999999999999" x14ac:dyDescent="0.2">
      <c r="B505" s="170"/>
      <c r="D505" s="166" t="s">
        <v>171</v>
      </c>
      <c r="E505" s="171" t="s">
        <v>3</v>
      </c>
      <c r="F505" s="172" t="s">
        <v>293</v>
      </c>
      <c r="H505" s="173">
        <v>15.71</v>
      </c>
      <c r="I505" s="174"/>
      <c r="L505" s="170"/>
      <c r="M505" s="175"/>
      <c r="N505" s="176"/>
      <c r="O505" s="176"/>
      <c r="P505" s="176"/>
      <c r="Q505" s="176"/>
      <c r="R505" s="176"/>
      <c r="S505" s="176"/>
      <c r="T505" s="177"/>
      <c r="AT505" s="171" t="s">
        <v>171</v>
      </c>
      <c r="AU505" s="171" t="s">
        <v>82</v>
      </c>
      <c r="AV505" s="13" t="s">
        <v>82</v>
      </c>
      <c r="AW505" s="13" t="s">
        <v>33</v>
      </c>
      <c r="AX505" s="13" t="s">
        <v>72</v>
      </c>
      <c r="AY505" s="171" t="s">
        <v>116</v>
      </c>
    </row>
    <row r="506" spans="1:65" s="13" customFormat="1" ht="10.199999999999999" x14ac:dyDescent="0.2">
      <c r="B506" s="170"/>
      <c r="D506" s="166" t="s">
        <v>171</v>
      </c>
      <c r="E506" s="171" t="s">
        <v>3</v>
      </c>
      <c r="F506" s="172" t="s">
        <v>294</v>
      </c>
      <c r="H506" s="173">
        <v>0.72</v>
      </c>
      <c r="I506" s="174"/>
      <c r="L506" s="170"/>
      <c r="M506" s="175"/>
      <c r="N506" s="176"/>
      <c r="O506" s="176"/>
      <c r="P506" s="176"/>
      <c r="Q506" s="176"/>
      <c r="R506" s="176"/>
      <c r="S506" s="176"/>
      <c r="T506" s="177"/>
      <c r="AT506" s="171" t="s">
        <v>171</v>
      </c>
      <c r="AU506" s="171" t="s">
        <v>82</v>
      </c>
      <c r="AV506" s="13" t="s">
        <v>82</v>
      </c>
      <c r="AW506" s="13" t="s">
        <v>33</v>
      </c>
      <c r="AX506" s="13" t="s">
        <v>72</v>
      </c>
      <c r="AY506" s="171" t="s">
        <v>116</v>
      </c>
    </row>
    <row r="507" spans="1:65" s="14" customFormat="1" ht="10.199999999999999" x14ac:dyDescent="0.2">
      <c r="B507" s="178"/>
      <c r="D507" s="166" t="s">
        <v>171</v>
      </c>
      <c r="E507" s="179" t="s">
        <v>3</v>
      </c>
      <c r="F507" s="180" t="s">
        <v>181</v>
      </c>
      <c r="H507" s="181">
        <v>65.72</v>
      </c>
      <c r="I507" s="182"/>
      <c r="L507" s="178"/>
      <c r="M507" s="193"/>
      <c r="N507" s="194"/>
      <c r="O507" s="194"/>
      <c r="P507" s="194"/>
      <c r="Q507" s="194"/>
      <c r="R507" s="194"/>
      <c r="S507" s="194"/>
      <c r="T507" s="195"/>
      <c r="AT507" s="179" t="s">
        <v>171</v>
      </c>
      <c r="AU507" s="179" t="s">
        <v>82</v>
      </c>
      <c r="AV507" s="14" t="s">
        <v>133</v>
      </c>
      <c r="AW507" s="14" t="s">
        <v>33</v>
      </c>
      <c r="AX507" s="14" t="s">
        <v>80</v>
      </c>
      <c r="AY507" s="179" t="s">
        <v>116</v>
      </c>
    </row>
    <row r="508" spans="1:65" s="12" customFormat="1" ht="22.8" customHeight="1" x14ac:dyDescent="0.25">
      <c r="B508" s="139"/>
      <c r="D508" s="140" t="s">
        <v>71</v>
      </c>
      <c r="E508" s="150" t="s">
        <v>583</v>
      </c>
      <c r="F508" s="150" t="s">
        <v>584</v>
      </c>
      <c r="I508" s="142"/>
      <c r="J508" s="151">
        <f>BK508</f>
        <v>0</v>
      </c>
      <c r="L508" s="139"/>
      <c r="M508" s="144"/>
      <c r="N508" s="145"/>
      <c r="O508" s="145"/>
      <c r="P508" s="146">
        <f>SUM(P509:P531)</f>
        <v>0</v>
      </c>
      <c r="Q508" s="145"/>
      <c r="R508" s="146">
        <f>SUM(R509:R531)</f>
        <v>0</v>
      </c>
      <c r="S508" s="145"/>
      <c r="T508" s="147">
        <f>SUM(T509:T531)</f>
        <v>0</v>
      </c>
      <c r="AR508" s="140" t="s">
        <v>80</v>
      </c>
      <c r="AT508" s="148" t="s">
        <v>71</v>
      </c>
      <c r="AU508" s="148" t="s">
        <v>80</v>
      </c>
      <c r="AY508" s="140" t="s">
        <v>116</v>
      </c>
      <c r="BK508" s="149">
        <f>SUM(BK509:BK531)</f>
        <v>0</v>
      </c>
    </row>
    <row r="509" spans="1:65" s="2" customFormat="1" ht="21.75" customHeight="1" x14ac:dyDescent="0.2">
      <c r="A509" s="33"/>
      <c r="B509" s="152"/>
      <c r="C509" s="153" t="s">
        <v>585</v>
      </c>
      <c r="D509" s="153" t="s">
        <v>119</v>
      </c>
      <c r="E509" s="154" t="s">
        <v>586</v>
      </c>
      <c r="F509" s="155" t="s">
        <v>587</v>
      </c>
      <c r="G509" s="156" t="s">
        <v>234</v>
      </c>
      <c r="H509" s="157">
        <v>345.42200000000003</v>
      </c>
      <c r="I509" s="158"/>
      <c r="J509" s="159">
        <f>ROUND(I509*H509,2)</f>
        <v>0</v>
      </c>
      <c r="K509" s="155" t="s">
        <v>3</v>
      </c>
      <c r="L509" s="34"/>
      <c r="M509" s="160" t="s">
        <v>3</v>
      </c>
      <c r="N509" s="161" t="s">
        <v>43</v>
      </c>
      <c r="O509" s="54"/>
      <c r="P509" s="162">
        <f>O509*H509</f>
        <v>0</v>
      </c>
      <c r="Q509" s="162">
        <v>0</v>
      </c>
      <c r="R509" s="162">
        <f>Q509*H509</f>
        <v>0</v>
      </c>
      <c r="S509" s="162">
        <v>0</v>
      </c>
      <c r="T509" s="163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4" t="s">
        <v>133</v>
      </c>
      <c r="AT509" s="164" t="s">
        <v>119</v>
      </c>
      <c r="AU509" s="164" t="s">
        <v>82</v>
      </c>
      <c r="AY509" s="18" t="s">
        <v>116</v>
      </c>
      <c r="BE509" s="165">
        <f>IF(N509="základní",J509,0)</f>
        <v>0</v>
      </c>
      <c r="BF509" s="165">
        <f>IF(N509="snížená",J509,0)</f>
        <v>0</v>
      </c>
      <c r="BG509" s="165">
        <f>IF(N509="zákl. přenesená",J509,0)</f>
        <v>0</v>
      </c>
      <c r="BH509" s="165">
        <f>IF(N509="sníž. přenesená",J509,0)</f>
        <v>0</v>
      </c>
      <c r="BI509" s="165">
        <f>IF(N509="nulová",J509,0)</f>
        <v>0</v>
      </c>
      <c r="BJ509" s="18" t="s">
        <v>80</v>
      </c>
      <c r="BK509" s="165">
        <f>ROUND(I509*H509,2)</f>
        <v>0</v>
      </c>
      <c r="BL509" s="18" t="s">
        <v>133</v>
      </c>
      <c r="BM509" s="164" t="s">
        <v>588</v>
      </c>
    </row>
    <row r="510" spans="1:65" s="2" customFormat="1" ht="10.199999999999999" x14ac:dyDescent="0.2">
      <c r="A510" s="33"/>
      <c r="B510" s="34"/>
      <c r="C510" s="33"/>
      <c r="D510" s="166" t="s">
        <v>125</v>
      </c>
      <c r="E510" s="33"/>
      <c r="F510" s="167" t="s">
        <v>589</v>
      </c>
      <c r="G510" s="33"/>
      <c r="H510" s="33"/>
      <c r="I510" s="92"/>
      <c r="J510" s="33"/>
      <c r="K510" s="33"/>
      <c r="L510" s="34"/>
      <c r="M510" s="168"/>
      <c r="N510" s="169"/>
      <c r="O510" s="54"/>
      <c r="P510" s="54"/>
      <c r="Q510" s="54"/>
      <c r="R510" s="54"/>
      <c r="S510" s="54"/>
      <c r="T510" s="55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T510" s="18" t="s">
        <v>125</v>
      </c>
      <c r="AU510" s="18" t="s">
        <v>82</v>
      </c>
    </row>
    <row r="511" spans="1:65" s="13" customFormat="1" ht="10.199999999999999" x14ac:dyDescent="0.2">
      <c r="B511" s="170"/>
      <c r="D511" s="166" t="s">
        <v>171</v>
      </c>
      <c r="E511" s="171" t="s">
        <v>3</v>
      </c>
      <c r="F511" s="172" t="s">
        <v>590</v>
      </c>
      <c r="H511" s="173">
        <v>164.3</v>
      </c>
      <c r="I511" s="174"/>
      <c r="L511" s="170"/>
      <c r="M511" s="175"/>
      <c r="N511" s="176"/>
      <c r="O511" s="176"/>
      <c r="P511" s="176"/>
      <c r="Q511" s="176"/>
      <c r="R511" s="176"/>
      <c r="S511" s="176"/>
      <c r="T511" s="177"/>
      <c r="AT511" s="171" t="s">
        <v>171</v>
      </c>
      <c r="AU511" s="171" t="s">
        <v>82</v>
      </c>
      <c r="AV511" s="13" t="s">
        <v>82</v>
      </c>
      <c r="AW511" s="13" t="s">
        <v>33</v>
      </c>
      <c r="AX511" s="13" t="s">
        <v>72</v>
      </c>
      <c r="AY511" s="171" t="s">
        <v>116</v>
      </c>
    </row>
    <row r="512" spans="1:65" s="13" customFormat="1" ht="10.199999999999999" x14ac:dyDescent="0.2">
      <c r="B512" s="170"/>
      <c r="D512" s="166" t="s">
        <v>171</v>
      </c>
      <c r="E512" s="171" t="s">
        <v>3</v>
      </c>
      <c r="F512" s="172" t="s">
        <v>591</v>
      </c>
      <c r="H512" s="173">
        <v>67.930000000000007</v>
      </c>
      <c r="I512" s="174"/>
      <c r="L512" s="170"/>
      <c r="M512" s="175"/>
      <c r="N512" s="176"/>
      <c r="O512" s="176"/>
      <c r="P512" s="176"/>
      <c r="Q512" s="176"/>
      <c r="R512" s="176"/>
      <c r="S512" s="176"/>
      <c r="T512" s="177"/>
      <c r="AT512" s="171" t="s">
        <v>171</v>
      </c>
      <c r="AU512" s="171" t="s">
        <v>82</v>
      </c>
      <c r="AV512" s="13" t="s">
        <v>82</v>
      </c>
      <c r="AW512" s="13" t="s">
        <v>33</v>
      </c>
      <c r="AX512" s="13" t="s">
        <v>72</v>
      </c>
      <c r="AY512" s="171" t="s">
        <v>116</v>
      </c>
    </row>
    <row r="513" spans="1:65" s="13" customFormat="1" ht="10.199999999999999" x14ac:dyDescent="0.2">
      <c r="B513" s="170"/>
      <c r="D513" s="166" t="s">
        <v>171</v>
      </c>
      <c r="E513" s="171" t="s">
        <v>3</v>
      </c>
      <c r="F513" s="172" t="s">
        <v>592</v>
      </c>
      <c r="H513" s="173">
        <v>111.006</v>
      </c>
      <c r="I513" s="174"/>
      <c r="L513" s="170"/>
      <c r="M513" s="175"/>
      <c r="N513" s="176"/>
      <c r="O513" s="176"/>
      <c r="P513" s="176"/>
      <c r="Q513" s="176"/>
      <c r="R513" s="176"/>
      <c r="S513" s="176"/>
      <c r="T513" s="177"/>
      <c r="AT513" s="171" t="s">
        <v>171</v>
      </c>
      <c r="AU513" s="171" t="s">
        <v>82</v>
      </c>
      <c r="AV513" s="13" t="s">
        <v>82</v>
      </c>
      <c r="AW513" s="13" t="s">
        <v>33</v>
      </c>
      <c r="AX513" s="13" t="s">
        <v>72</v>
      </c>
      <c r="AY513" s="171" t="s">
        <v>116</v>
      </c>
    </row>
    <row r="514" spans="1:65" s="13" customFormat="1" ht="10.199999999999999" x14ac:dyDescent="0.2">
      <c r="B514" s="170"/>
      <c r="D514" s="166" t="s">
        <v>171</v>
      </c>
      <c r="E514" s="171" t="s">
        <v>3</v>
      </c>
      <c r="F514" s="172" t="s">
        <v>593</v>
      </c>
      <c r="H514" s="173">
        <v>2.1859999999999999</v>
      </c>
      <c r="I514" s="174"/>
      <c r="L514" s="170"/>
      <c r="M514" s="175"/>
      <c r="N514" s="176"/>
      <c r="O514" s="176"/>
      <c r="P514" s="176"/>
      <c r="Q514" s="176"/>
      <c r="R514" s="176"/>
      <c r="S514" s="176"/>
      <c r="T514" s="177"/>
      <c r="AT514" s="171" t="s">
        <v>171</v>
      </c>
      <c r="AU514" s="171" t="s">
        <v>82</v>
      </c>
      <c r="AV514" s="13" t="s">
        <v>82</v>
      </c>
      <c r="AW514" s="13" t="s">
        <v>33</v>
      </c>
      <c r="AX514" s="13" t="s">
        <v>72</v>
      </c>
      <c r="AY514" s="171" t="s">
        <v>116</v>
      </c>
    </row>
    <row r="515" spans="1:65" s="14" customFormat="1" ht="10.199999999999999" x14ac:dyDescent="0.2">
      <c r="B515" s="178"/>
      <c r="D515" s="166" t="s">
        <v>171</v>
      </c>
      <c r="E515" s="179" t="s">
        <v>3</v>
      </c>
      <c r="F515" s="180" t="s">
        <v>181</v>
      </c>
      <c r="H515" s="181">
        <v>345.42200000000003</v>
      </c>
      <c r="I515" s="182"/>
      <c r="L515" s="178"/>
      <c r="M515" s="193"/>
      <c r="N515" s="194"/>
      <c r="O515" s="194"/>
      <c r="P515" s="194"/>
      <c r="Q515" s="194"/>
      <c r="R515" s="194"/>
      <c r="S515" s="194"/>
      <c r="T515" s="195"/>
      <c r="AT515" s="179" t="s">
        <v>171</v>
      </c>
      <c r="AU515" s="179" t="s">
        <v>82</v>
      </c>
      <c r="AV515" s="14" t="s">
        <v>133</v>
      </c>
      <c r="AW515" s="14" t="s">
        <v>33</v>
      </c>
      <c r="AX515" s="14" t="s">
        <v>80</v>
      </c>
      <c r="AY515" s="179" t="s">
        <v>116</v>
      </c>
    </row>
    <row r="516" spans="1:65" s="2" customFormat="1" ht="16.5" customHeight="1" x14ac:dyDescent="0.2">
      <c r="A516" s="33"/>
      <c r="B516" s="152"/>
      <c r="C516" s="153" t="s">
        <v>594</v>
      </c>
      <c r="D516" s="153" t="s">
        <v>119</v>
      </c>
      <c r="E516" s="154" t="s">
        <v>595</v>
      </c>
      <c r="F516" s="155" t="s">
        <v>596</v>
      </c>
      <c r="G516" s="156" t="s">
        <v>234</v>
      </c>
      <c r="H516" s="157">
        <v>232.23</v>
      </c>
      <c r="I516" s="158"/>
      <c r="J516" s="159">
        <f>ROUND(I516*H516,2)</f>
        <v>0</v>
      </c>
      <c r="K516" s="155" t="s">
        <v>199</v>
      </c>
      <c r="L516" s="34"/>
      <c r="M516" s="160" t="s">
        <v>3</v>
      </c>
      <c r="N516" s="161" t="s">
        <v>43</v>
      </c>
      <c r="O516" s="54"/>
      <c r="P516" s="162">
        <f>O516*H516</f>
        <v>0</v>
      </c>
      <c r="Q516" s="162">
        <v>0</v>
      </c>
      <c r="R516" s="162">
        <f>Q516*H516</f>
        <v>0</v>
      </c>
      <c r="S516" s="162">
        <v>0</v>
      </c>
      <c r="T516" s="163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4" t="s">
        <v>133</v>
      </c>
      <c r="AT516" s="164" t="s">
        <v>119</v>
      </c>
      <c r="AU516" s="164" t="s">
        <v>82</v>
      </c>
      <c r="AY516" s="18" t="s">
        <v>116</v>
      </c>
      <c r="BE516" s="165">
        <f>IF(N516="základní",J516,0)</f>
        <v>0</v>
      </c>
      <c r="BF516" s="165">
        <f>IF(N516="snížená",J516,0)</f>
        <v>0</v>
      </c>
      <c r="BG516" s="165">
        <f>IF(N516="zákl. přenesená",J516,0)</f>
        <v>0</v>
      </c>
      <c r="BH516" s="165">
        <f>IF(N516="sníž. přenesená",J516,0)</f>
        <v>0</v>
      </c>
      <c r="BI516" s="165">
        <f>IF(N516="nulová",J516,0)</f>
        <v>0</v>
      </c>
      <c r="BJ516" s="18" t="s">
        <v>80</v>
      </c>
      <c r="BK516" s="165">
        <f>ROUND(I516*H516,2)</f>
        <v>0</v>
      </c>
      <c r="BL516" s="18" t="s">
        <v>133</v>
      </c>
      <c r="BM516" s="164" t="s">
        <v>597</v>
      </c>
    </row>
    <row r="517" spans="1:65" s="2" customFormat="1" ht="19.2" x14ac:dyDescent="0.2">
      <c r="A517" s="33"/>
      <c r="B517" s="34"/>
      <c r="C517" s="33"/>
      <c r="D517" s="166" t="s">
        <v>125</v>
      </c>
      <c r="E517" s="33"/>
      <c r="F517" s="167" t="s">
        <v>598</v>
      </c>
      <c r="G517" s="33"/>
      <c r="H517" s="33"/>
      <c r="I517" s="92"/>
      <c r="J517" s="33"/>
      <c r="K517" s="33"/>
      <c r="L517" s="34"/>
      <c r="M517" s="168"/>
      <c r="N517" s="169"/>
      <c r="O517" s="54"/>
      <c r="P517" s="54"/>
      <c r="Q517" s="54"/>
      <c r="R517" s="54"/>
      <c r="S517" s="54"/>
      <c r="T517" s="55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T517" s="18" t="s">
        <v>125</v>
      </c>
      <c r="AU517" s="18" t="s">
        <v>82</v>
      </c>
    </row>
    <row r="518" spans="1:65" s="13" customFormat="1" ht="10.199999999999999" x14ac:dyDescent="0.2">
      <c r="B518" s="170"/>
      <c r="D518" s="166" t="s">
        <v>171</v>
      </c>
      <c r="E518" s="171" t="s">
        <v>3</v>
      </c>
      <c r="F518" s="172" t="s">
        <v>590</v>
      </c>
      <c r="H518" s="173">
        <v>164.3</v>
      </c>
      <c r="I518" s="174"/>
      <c r="L518" s="170"/>
      <c r="M518" s="175"/>
      <c r="N518" s="176"/>
      <c r="O518" s="176"/>
      <c r="P518" s="176"/>
      <c r="Q518" s="176"/>
      <c r="R518" s="176"/>
      <c r="S518" s="176"/>
      <c r="T518" s="177"/>
      <c r="AT518" s="171" t="s">
        <v>171</v>
      </c>
      <c r="AU518" s="171" t="s">
        <v>82</v>
      </c>
      <c r="AV518" s="13" t="s">
        <v>82</v>
      </c>
      <c r="AW518" s="13" t="s">
        <v>33</v>
      </c>
      <c r="AX518" s="13" t="s">
        <v>72</v>
      </c>
      <c r="AY518" s="171" t="s">
        <v>116</v>
      </c>
    </row>
    <row r="519" spans="1:65" s="13" customFormat="1" ht="10.199999999999999" x14ac:dyDescent="0.2">
      <c r="B519" s="170"/>
      <c r="D519" s="166" t="s">
        <v>171</v>
      </c>
      <c r="E519" s="171" t="s">
        <v>3</v>
      </c>
      <c r="F519" s="172" t="s">
        <v>591</v>
      </c>
      <c r="H519" s="173">
        <v>67.930000000000007</v>
      </c>
      <c r="I519" s="174"/>
      <c r="L519" s="170"/>
      <c r="M519" s="175"/>
      <c r="N519" s="176"/>
      <c r="O519" s="176"/>
      <c r="P519" s="176"/>
      <c r="Q519" s="176"/>
      <c r="R519" s="176"/>
      <c r="S519" s="176"/>
      <c r="T519" s="177"/>
      <c r="AT519" s="171" t="s">
        <v>171</v>
      </c>
      <c r="AU519" s="171" t="s">
        <v>82</v>
      </c>
      <c r="AV519" s="13" t="s">
        <v>82</v>
      </c>
      <c r="AW519" s="13" t="s">
        <v>33</v>
      </c>
      <c r="AX519" s="13" t="s">
        <v>72</v>
      </c>
      <c r="AY519" s="171" t="s">
        <v>116</v>
      </c>
    </row>
    <row r="520" spans="1:65" s="14" customFormat="1" ht="10.199999999999999" x14ac:dyDescent="0.2">
      <c r="B520" s="178"/>
      <c r="D520" s="166" t="s">
        <v>171</v>
      </c>
      <c r="E520" s="179" t="s">
        <v>3</v>
      </c>
      <c r="F520" s="180" t="s">
        <v>181</v>
      </c>
      <c r="H520" s="181">
        <v>232.23</v>
      </c>
      <c r="I520" s="182"/>
      <c r="L520" s="178"/>
      <c r="M520" s="193"/>
      <c r="N520" s="194"/>
      <c r="O520" s="194"/>
      <c r="P520" s="194"/>
      <c r="Q520" s="194"/>
      <c r="R520" s="194"/>
      <c r="S520" s="194"/>
      <c r="T520" s="195"/>
      <c r="AT520" s="179" t="s">
        <v>171</v>
      </c>
      <c r="AU520" s="179" t="s">
        <v>82</v>
      </c>
      <c r="AV520" s="14" t="s">
        <v>133</v>
      </c>
      <c r="AW520" s="14" t="s">
        <v>33</v>
      </c>
      <c r="AX520" s="14" t="s">
        <v>80</v>
      </c>
      <c r="AY520" s="179" t="s">
        <v>116</v>
      </c>
    </row>
    <row r="521" spans="1:65" s="2" customFormat="1" ht="16.5" customHeight="1" x14ac:dyDescent="0.2">
      <c r="A521" s="33"/>
      <c r="B521" s="152"/>
      <c r="C521" s="153" t="s">
        <v>599</v>
      </c>
      <c r="D521" s="153" t="s">
        <v>119</v>
      </c>
      <c r="E521" s="154" t="s">
        <v>600</v>
      </c>
      <c r="F521" s="155" t="s">
        <v>601</v>
      </c>
      <c r="G521" s="156" t="s">
        <v>234</v>
      </c>
      <c r="H521" s="157">
        <v>2.1859999999999999</v>
      </c>
      <c r="I521" s="158"/>
      <c r="J521" s="159">
        <f>ROUND(I521*H521,2)</f>
        <v>0</v>
      </c>
      <c r="K521" s="155" t="s">
        <v>199</v>
      </c>
      <c r="L521" s="34"/>
      <c r="M521" s="160" t="s">
        <v>3</v>
      </c>
      <c r="N521" s="161" t="s">
        <v>43</v>
      </c>
      <c r="O521" s="54"/>
      <c r="P521" s="162">
        <f>O521*H521</f>
        <v>0</v>
      </c>
      <c r="Q521" s="162">
        <v>0</v>
      </c>
      <c r="R521" s="162">
        <f>Q521*H521</f>
        <v>0</v>
      </c>
      <c r="S521" s="162">
        <v>0</v>
      </c>
      <c r="T521" s="163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64" t="s">
        <v>133</v>
      </c>
      <c r="AT521" s="164" t="s">
        <v>119</v>
      </c>
      <c r="AU521" s="164" t="s">
        <v>82</v>
      </c>
      <c r="AY521" s="18" t="s">
        <v>116</v>
      </c>
      <c r="BE521" s="165">
        <f>IF(N521="základní",J521,0)</f>
        <v>0</v>
      </c>
      <c r="BF521" s="165">
        <f>IF(N521="snížená",J521,0)</f>
        <v>0</v>
      </c>
      <c r="BG521" s="165">
        <f>IF(N521="zákl. přenesená",J521,0)</f>
        <v>0</v>
      </c>
      <c r="BH521" s="165">
        <f>IF(N521="sníž. přenesená",J521,0)</f>
        <v>0</v>
      </c>
      <c r="BI521" s="165">
        <f>IF(N521="nulová",J521,0)</f>
        <v>0</v>
      </c>
      <c r="BJ521" s="18" t="s">
        <v>80</v>
      </c>
      <c r="BK521" s="165">
        <f>ROUND(I521*H521,2)</f>
        <v>0</v>
      </c>
      <c r="BL521" s="18" t="s">
        <v>133</v>
      </c>
      <c r="BM521" s="164" t="s">
        <v>602</v>
      </c>
    </row>
    <row r="522" spans="1:65" s="2" customFormat="1" ht="19.2" x14ac:dyDescent="0.2">
      <c r="A522" s="33"/>
      <c r="B522" s="34"/>
      <c r="C522" s="33"/>
      <c r="D522" s="166" t="s">
        <v>125</v>
      </c>
      <c r="E522" s="33"/>
      <c r="F522" s="167" t="s">
        <v>603</v>
      </c>
      <c r="G522" s="33"/>
      <c r="H522" s="33"/>
      <c r="I522" s="92"/>
      <c r="J522" s="33"/>
      <c r="K522" s="33"/>
      <c r="L522" s="34"/>
      <c r="M522" s="168"/>
      <c r="N522" s="169"/>
      <c r="O522" s="54"/>
      <c r="P522" s="54"/>
      <c r="Q522" s="54"/>
      <c r="R522" s="54"/>
      <c r="S522" s="54"/>
      <c r="T522" s="55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8" t="s">
        <v>125</v>
      </c>
      <c r="AU522" s="18" t="s">
        <v>82</v>
      </c>
    </row>
    <row r="523" spans="1:65" s="13" customFormat="1" ht="10.199999999999999" x14ac:dyDescent="0.2">
      <c r="B523" s="170"/>
      <c r="D523" s="166" t="s">
        <v>171</v>
      </c>
      <c r="E523" s="171" t="s">
        <v>3</v>
      </c>
      <c r="F523" s="172" t="s">
        <v>593</v>
      </c>
      <c r="H523" s="173">
        <v>2.1859999999999999</v>
      </c>
      <c r="I523" s="174"/>
      <c r="L523" s="170"/>
      <c r="M523" s="175"/>
      <c r="N523" s="176"/>
      <c r="O523" s="176"/>
      <c r="P523" s="176"/>
      <c r="Q523" s="176"/>
      <c r="R523" s="176"/>
      <c r="S523" s="176"/>
      <c r="T523" s="177"/>
      <c r="AT523" s="171" t="s">
        <v>171</v>
      </c>
      <c r="AU523" s="171" t="s">
        <v>82</v>
      </c>
      <c r="AV523" s="13" t="s">
        <v>82</v>
      </c>
      <c r="AW523" s="13" t="s">
        <v>33</v>
      </c>
      <c r="AX523" s="13" t="s">
        <v>80</v>
      </c>
      <c r="AY523" s="171" t="s">
        <v>116</v>
      </c>
    </row>
    <row r="524" spans="1:65" s="2" customFormat="1" ht="16.5" customHeight="1" x14ac:dyDescent="0.2">
      <c r="A524" s="33"/>
      <c r="B524" s="152"/>
      <c r="C524" s="153" t="s">
        <v>604</v>
      </c>
      <c r="D524" s="153" t="s">
        <v>119</v>
      </c>
      <c r="E524" s="154" t="s">
        <v>605</v>
      </c>
      <c r="F524" s="155" t="s">
        <v>606</v>
      </c>
      <c r="G524" s="156" t="s">
        <v>234</v>
      </c>
      <c r="H524" s="157">
        <v>409.8</v>
      </c>
      <c r="I524" s="158"/>
      <c r="J524" s="159">
        <f>ROUND(I524*H524,2)</f>
        <v>0</v>
      </c>
      <c r="K524" s="155" t="s">
        <v>3</v>
      </c>
      <c r="L524" s="34"/>
      <c r="M524" s="160" t="s">
        <v>3</v>
      </c>
      <c r="N524" s="161" t="s">
        <v>43</v>
      </c>
      <c r="O524" s="54"/>
      <c r="P524" s="162">
        <f>O524*H524</f>
        <v>0</v>
      </c>
      <c r="Q524" s="162">
        <v>0</v>
      </c>
      <c r="R524" s="162">
        <f>Q524*H524</f>
        <v>0</v>
      </c>
      <c r="S524" s="162">
        <v>0</v>
      </c>
      <c r="T524" s="163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4" t="s">
        <v>133</v>
      </c>
      <c r="AT524" s="164" t="s">
        <v>119</v>
      </c>
      <c r="AU524" s="164" t="s">
        <v>82</v>
      </c>
      <c r="AY524" s="18" t="s">
        <v>116</v>
      </c>
      <c r="BE524" s="165">
        <f>IF(N524="základní",J524,0)</f>
        <v>0</v>
      </c>
      <c r="BF524" s="165">
        <f>IF(N524="snížená",J524,0)</f>
        <v>0</v>
      </c>
      <c r="BG524" s="165">
        <f>IF(N524="zákl. přenesená",J524,0)</f>
        <v>0</v>
      </c>
      <c r="BH524" s="165">
        <f>IF(N524="sníž. přenesená",J524,0)</f>
        <v>0</v>
      </c>
      <c r="BI524" s="165">
        <f>IF(N524="nulová",J524,0)</f>
        <v>0</v>
      </c>
      <c r="BJ524" s="18" t="s">
        <v>80</v>
      </c>
      <c r="BK524" s="165">
        <f>ROUND(I524*H524,2)</f>
        <v>0</v>
      </c>
      <c r="BL524" s="18" t="s">
        <v>133</v>
      </c>
      <c r="BM524" s="164" t="s">
        <v>607</v>
      </c>
    </row>
    <row r="525" spans="1:65" s="2" customFormat="1" ht="19.2" x14ac:dyDescent="0.2">
      <c r="A525" s="33"/>
      <c r="B525" s="34"/>
      <c r="C525" s="33"/>
      <c r="D525" s="166" t="s">
        <v>125</v>
      </c>
      <c r="E525" s="33"/>
      <c r="F525" s="167" t="s">
        <v>608</v>
      </c>
      <c r="G525" s="33"/>
      <c r="H525" s="33"/>
      <c r="I525" s="92"/>
      <c r="J525" s="33"/>
      <c r="K525" s="33"/>
      <c r="L525" s="34"/>
      <c r="M525" s="168"/>
      <c r="N525" s="169"/>
      <c r="O525" s="54"/>
      <c r="P525" s="54"/>
      <c r="Q525" s="54"/>
      <c r="R525" s="54"/>
      <c r="S525" s="54"/>
      <c r="T525" s="55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T525" s="18" t="s">
        <v>125</v>
      </c>
      <c r="AU525" s="18" t="s">
        <v>82</v>
      </c>
    </row>
    <row r="526" spans="1:65" s="13" customFormat="1" ht="10.199999999999999" x14ac:dyDescent="0.2">
      <c r="B526" s="170"/>
      <c r="D526" s="166" t="s">
        <v>171</v>
      </c>
      <c r="E526" s="171" t="s">
        <v>3</v>
      </c>
      <c r="F526" s="172" t="s">
        <v>609</v>
      </c>
      <c r="H526" s="173">
        <v>409.8</v>
      </c>
      <c r="I526" s="174"/>
      <c r="L526" s="170"/>
      <c r="M526" s="175"/>
      <c r="N526" s="176"/>
      <c r="O526" s="176"/>
      <c r="P526" s="176"/>
      <c r="Q526" s="176"/>
      <c r="R526" s="176"/>
      <c r="S526" s="176"/>
      <c r="T526" s="177"/>
      <c r="AT526" s="171" t="s">
        <v>171</v>
      </c>
      <c r="AU526" s="171" t="s">
        <v>82</v>
      </c>
      <c r="AV526" s="13" t="s">
        <v>82</v>
      </c>
      <c r="AW526" s="13" t="s">
        <v>33</v>
      </c>
      <c r="AX526" s="13" t="s">
        <v>80</v>
      </c>
      <c r="AY526" s="171" t="s">
        <v>116</v>
      </c>
    </row>
    <row r="527" spans="1:65" s="2" customFormat="1" ht="16.5" customHeight="1" x14ac:dyDescent="0.2">
      <c r="A527" s="33"/>
      <c r="B527" s="152"/>
      <c r="C527" s="153" t="s">
        <v>610</v>
      </c>
      <c r="D527" s="153" t="s">
        <v>119</v>
      </c>
      <c r="E527" s="154" t="s">
        <v>611</v>
      </c>
      <c r="F527" s="155" t="s">
        <v>612</v>
      </c>
      <c r="G527" s="156" t="s">
        <v>234</v>
      </c>
      <c r="H527" s="157">
        <v>520.80600000000004</v>
      </c>
      <c r="I527" s="158"/>
      <c r="J527" s="159">
        <f>ROUND(I527*H527,2)</f>
        <v>0</v>
      </c>
      <c r="K527" s="155" t="s">
        <v>199</v>
      </c>
      <c r="L527" s="34"/>
      <c r="M527" s="160" t="s">
        <v>3</v>
      </c>
      <c r="N527" s="161" t="s">
        <v>43</v>
      </c>
      <c r="O527" s="54"/>
      <c r="P527" s="162">
        <f>O527*H527</f>
        <v>0</v>
      </c>
      <c r="Q527" s="162">
        <v>0</v>
      </c>
      <c r="R527" s="162">
        <f>Q527*H527</f>
        <v>0</v>
      </c>
      <c r="S527" s="162">
        <v>0</v>
      </c>
      <c r="T527" s="163">
        <f>S527*H527</f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64" t="s">
        <v>133</v>
      </c>
      <c r="AT527" s="164" t="s">
        <v>119</v>
      </c>
      <c r="AU527" s="164" t="s">
        <v>82</v>
      </c>
      <c r="AY527" s="18" t="s">
        <v>116</v>
      </c>
      <c r="BE527" s="165">
        <f>IF(N527="základní",J527,0)</f>
        <v>0</v>
      </c>
      <c r="BF527" s="165">
        <f>IF(N527="snížená",J527,0)</f>
        <v>0</v>
      </c>
      <c r="BG527" s="165">
        <f>IF(N527="zákl. přenesená",J527,0)</f>
        <v>0</v>
      </c>
      <c r="BH527" s="165">
        <f>IF(N527="sníž. přenesená",J527,0)</f>
        <v>0</v>
      </c>
      <c r="BI527" s="165">
        <f>IF(N527="nulová",J527,0)</f>
        <v>0</v>
      </c>
      <c r="BJ527" s="18" t="s">
        <v>80</v>
      </c>
      <c r="BK527" s="165">
        <f>ROUND(I527*H527,2)</f>
        <v>0</v>
      </c>
      <c r="BL527" s="18" t="s">
        <v>133</v>
      </c>
      <c r="BM527" s="164" t="s">
        <v>613</v>
      </c>
    </row>
    <row r="528" spans="1:65" s="2" customFormat="1" ht="19.2" x14ac:dyDescent="0.2">
      <c r="A528" s="33"/>
      <c r="B528" s="34"/>
      <c r="C528" s="33"/>
      <c r="D528" s="166" t="s">
        <v>125</v>
      </c>
      <c r="E528" s="33"/>
      <c r="F528" s="167" t="s">
        <v>614</v>
      </c>
      <c r="G528" s="33"/>
      <c r="H528" s="33"/>
      <c r="I528" s="92"/>
      <c r="J528" s="33"/>
      <c r="K528" s="33"/>
      <c r="L528" s="34"/>
      <c r="M528" s="168"/>
      <c r="N528" s="169"/>
      <c r="O528" s="54"/>
      <c r="P528" s="54"/>
      <c r="Q528" s="54"/>
      <c r="R528" s="54"/>
      <c r="S528" s="54"/>
      <c r="T528" s="55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T528" s="18" t="s">
        <v>125</v>
      </c>
      <c r="AU528" s="18" t="s">
        <v>82</v>
      </c>
    </row>
    <row r="529" spans="1:65" s="13" customFormat="1" ht="10.199999999999999" x14ac:dyDescent="0.2">
      <c r="B529" s="170"/>
      <c r="D529" s="166" t="s">
        <v>171</v>
      </c>
      <c r="E529" s="171" t="s">
        <v>3</v>
      </c>
      <c r="F529" s="172" t="s">
        <v>592</v>
      </c>
      <c r="H529" s="173">
        <v>111.006</v>
      </c>
      <c r="I529" s="174"/>
      <c r="L529" s="170"/>
      <c r="M529" s="175"/>
      <c r="N529" s="176"/>
      <c r="O529" s="176"/>
      <c r="P529" s="176"/>
      <c r="Q529" s="176"/>
      <c r="R529" s="176"/>
      <c r="S529" s="176"/>
      <c r="T529" s="177"/>
      <c r="AT529" s="171" t="s">
        <v>171</v>
      </c>
      <c r="AU529" s="171" t="s">
        <v>82</v>
      </c>
      <c r="AV529" s="13" t="s">
        <v>82</v>
      </c>
      <c r="AW529" s="13" t="s">
        <v>33</v>
      </c>
      <c r="AX529" s="13" t="s">
        <v>72</v>
      </c>
      <c r="AY529" s="171" t="s">
        <v>116</v>
      </c>
    </row>
    <row r="530" spans="1:65" s="13" customFormat="1" ht="10.199999999999999" x14ac:dyDescent="0.2">
      <c r="B530" s="170"/>
      <c r="D530" s="166" t="s">
        <v>171</v>
      </c>
      <c r="E530" s="171" t="s">
        <v>3</v>
      </c>
      <c r="F530" s="172" t="s">
        <v>609</v>
      </c>
      <c r="H530" s="173">
        <v>409.8</v>
      </c>
      <c r="I530" s="174"/>
      <c r="L530" s="170"/>
      <c r="M530" s="175"/>
      <c r="N530" s="176"/>
      <c r="O530" s="176"/>
      <c r="P530" s="176"/>
      <c r="Q530" s="176"/>
      <c r="R530" s="176"/>
      <c r="S530" s="176"/>
      <c r="T530" s="177"/>
      <c r="AT530" s="171" t="s">
        <v>171</v>
      </c>
      <c r="AU530" s="171" t="s">
        <v>82</v>
      </c>
      <c r="AV530" s="13" t="s">
        <v>82</v>
      </c>
      <c r="AW530" s="13" t="s">
        <v>33</v>
      </c>
      <c r="AX530" s="13" t="s">
        <v>72</v>
      </c>
      <c r="AY530" s="171" t="s">
        <v>116</v>
      </c>
    </row>
    <row r="531" spans="1:65" s="14" customFormat="1" ht="10.199999999999999" x14ac:dyDescent="0.2">
      <c r="B531" s="178"/>
      <c r="D531" s="166" t="s">
        <v>171</v>
      </c>
      <c r="E531" s="179" t="s">
        <v>3</v>
      </c>
      <c r="F531" s="180" t="s">
        <v>181</v>
      </c>
      <c r="H531" s="181">
        <v>520.80600000000004</v>
      </c>
      <c r="I531" s="182"/>
      <c r="L531" s="178"/>
      <c r="M531" s="193"/>
      <c r="N531" s="194"/>
      <c r="O531" s="194"/>
      <c r="P531" s="194"/>
      <c r="Q531" s="194"/>
      <c r="R531" s="194"/>
      <c r="S531" s="194"/>
      <c r="T531" s="195"/>
      <c r="AT531" s="179" t="s">
        <v>171</v>
      </c>
      <c r="AU531" s="179" t="s">
        <v>82</v>
      </c>
      <c r="AV531" s="14" t="s">
        <v>133</v>
      </c>
      <c r="AW531" s="14" t="s">
        <v>33</v>
      </c>
      <c r="AX531" s="14" t="s">
        <v>80</v>
      </c>
      <c r="AY531" s="179" t="s">
        <v>116</v>
      </c>
    </row>
    <row r="532" spans="1:65" s="12" customFormat="1" ht="22.8" customHeight="1" x14ac:dyDescent="0.25">
      <c r="B532" s="139"/>
      <c r="D532" s="140" t="s">
        <v>71</v>
      </c>
      <c r="E532" s="150" t="s">
        <v>615</v>
      </c>
      <c r="F532" s="150" t="s">
        <v>616</v>
      </c>
      <c r="I532" s="142"/>
      <c r="J532" s="151">
        <f>BK532</f>
        <v>0</v>
      </c>
      <c r="L532" s="139"/>
      <c r="M532" s="144"/>
      <c r="N532" s="145"/>
      <c r="O532" s="145"/>
      <c r="P532" s="146">
        <f>SUM(P533:P534)</f>
        <v>0</v>
      </c>
      <c r="Q532" s="145"/>
      <c r="R532" s="146">
        <f>SUM(R533:R534)</f>
        <v>0</v>
      </c>
      <c r="S532" s="145"/>
      <c r="T532" s="147">
        <f>SUM(T533:T534)</f>
        <v>0</v>
      </c>
      <c r="AR532" s="140" t="s">
        <v>80</v>
      </c>
      <c r="AT532" s="148" t="s">
        <v>71</v>
      </c>
      <c r="AU532" s="148" t="s">
        <v>80</v>
      </c>
      <c r="AY532" s="140" t="s">
        <v>116</v>
      </c>
      <c r="BK532" s="149">
        <f>SUM(BK533:BK534)</f>
        <v>0</v>
      </c>
    </row>
    <row r="533" spans="1:65" s="2" customFormat="1" ht="16.5" customHeight="1" x14ac:dyDescent="0.2">
      <c r="A533" s="33"/>
      <c r="B533" s="152"/>
      <c r="C533" s="153" t="s">
        <v>617</v>
      </c>
      <c r="D533" s="153" t="s">
        <v>119</v>
      </c>
      <c r="E533" s="154" t="s">
        <v>618</v>
      </c>
      <c r="F533" s="155" t="s">
        <v>619</v>
      </c>
      <c r="G533" s="156" t="s">
        <v>234</v>
      </c>
      <c r="H533" s="157">
        <v>212.70599999999999</v>
      </c>
      <c r="I533" s="158"/>
      <c r="J533" s="159">
        <f>ROUND(I533*H533,2)</f>
        <v>0</v>
      </c>
      <c r="K533" s="155" t="s">
        <v>199</v>
      </c>
      <c r="L533" s="34"/>
      <c r="M533" s="160" t="s">
        <v>3</v>
      </c>
      <c r="N533" s="161" t="s">
        <v>43</v>
      </c>
      <c r="O533" s="54"/>
      <c r="P533" s="162">
        <f>O533*H533</f>
        <v>0</v>
      </c>
      <c r="Q533" s="162">
        <v>0</v>
      </c>
      <c r="R533" s="162">
        <f>Q533*H533</f>
        <v>0</v>
      </c>
      <c r="S533" s="162">
        <v>0</v>
      </c>
      <c r="T533" s="163">
        <f>S533*H533</f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64" t="s">
        <v>133</v>
      </c>
      <c r="AT533" s="164" t="s">
        <v>119</v>
      </c>
      <c r="AU533" s="164" t="s">
        <v>82</v>
      </c>
      <c r="AY533" s="18" t="s">
        <v>116</v>
      </c>
      <c r="BE533" s="165">
        <f>IF(N533="základní",J533,0)</f>
        <v>0</v>
      </c>
      <c r="BF533" s="165">
        <f>IF(N533="snížená",J533,0)</f>
        <v>0</v>
      </c>
      <c r="BG533" s="165">
        <f>IF(N533="zákl. přenesená",J533,0)</f>
        <v>0</v>
      </c>
      <c r="BH533" s="165">
        <f>IF(N533="sníž. přenesená",J533,0)</f>
        <v>0</v>
      </c>
      <c r="BI533" s="165">
        <f>IF(N533="nulová",J533,0)</f>
        <v>0</v>
      </c>
      <c r="BJ533" s="18" t="s">
        <v>80</v>
      </c>
      <c r="BK533" s="165">
        <f>ROUND(I533*H533,2)</f>
        <v>0</v>
      </c>
      <c r="BL533" s="18" t="s">
        <v>133</v>
      </c>
      <c r="BM533" s="164" t="s">
        <v>620</v>
      </c>
    </row>
    <row r="534" spans="1:65" s="2" customFormat="1" ht="19.2" x14ac:dyDescent="0.2">
      <c r="A534" s="33"/>
      <c r="B534" s="34"/>
      <c r="C534" s="33"/>
      <c r="D534" s="166" t="s">
        <v>125</v>
      </c>
      <c r="E534" s="33"/>
      <c r="F534" s="167" t="s">
        <v>621</v>
      </c>
      <c r="G534" s="33"/>
      <c r="H534" s="33"/>
      <c r="I534" s="92"/>
      <c r="J534" s="33"/>
      <c r="K534" s="33"/>
      <c r="L534" s="34"/>
      <c r="M534" s="168"/>
      <c r="N534" s="169"/>
      <c r="O534" s="54"/>
      <c r="P534" s="54"/>
      <c r="Q534" s="54"/>
      <c r="R534" s="54"/>
      <c r="S534" s="54"/>
      <c r="T534" s="55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T534" s="18" t="s">
        <v>125</v>
      </c>
      <c r="AU534" s="18" t="s">
        <v>82</v>
      </c>
    </row>
    <row r="535" spans="1:65" s="12" customFormat="1" ht="25.95" customHeight="1" x14ac:dyDescent="0.25">
      <c r="B535" s="139"/>
      <c r="D535" s="140" t="s">
        <v>71</v>
      </c>
      <c r="E535" s="141" t="s">
        <v>622</v>
      </c>
      <c r="F535" s="141" t="s">
        <v>623</v>
      </c>
      <c r="I535" s="142"/>
      <c r="J535" s="143">
        <f>BK535</f>
        <v>0</v>
      </c>
      <c r="L535" s="139"/>
      <c r="M535" s="144"/>
      <c r="N535" s="145"/>
      <c r="O535" s="145"/>
      <c r="P535" s="146">
        <f>P536</f>
        <v>0</v>
      </c>
      <c r="Q535" s="145"/>
      <c r="R535" s="146">
        <f>R536</f>
        <v>1.6164204</v>
      </c>
      <c r="S535" s="145"/>
      <c r="T535" s="147">
        <f>T536</f>
        <v>0</v>
      </c>
      <c r="AR535" s="140" t="s">
        <v>82</v>
      </c>
      <c r="AT535" s="148" t="s">
        <v>71</v>
      </c>
      <c r="AU535" s="148" t="s">
        <v>72</v>
      </c>
      <c r="AY535" s="140" t="s">
        <v>116</v>
      </c>
      <c r="BK535" s="149">
        <f>BK536</f>
        <v>0</v>
      </c>
    </row>
    <row r="536" spans="1:65" s="12" customFormat="1" ht="22.8" customHeight="1" x14ac:dyDescent="0.25">
      <c r="B536" s="139"/>
      <c r="D536" s="140" t="s">
        <v>71</v>
      </c>
      <c r="E536" s="150" t="s">
        <v>624</v>
      </c>
      <c r="F536" s="150" t="s">
        <v>625</v>
      </c>
      <c r="I536" s="142"/>
      <c r="J536" s="151">
        <f>BK536</f>
        <v>0</v>
      </c>
      <c r="L536" s="139"/>
      <c r="M536" s="144"/>
      <c r="N536" s="145"/>
      <c r="O536" s="145"/>
      <c r="P536" s="146">
        <f>SUM(P537:P602)</f>
        <v>0</v>
      </c>
      <c r="Q536" s="145"/>
      <c r="R536" s="146">
        <f>SUM(R537:R602)</f>
        <v>1.6164204</v>
      </c>
      <c r="S536" s="145"/>
      <c r="T536" s="147">
        <f>SUM(T537:T602)</f>
        <v>0</v>
      </c>
      <c r="AR536" s="140" t="s">
        <v>82</v>
      </c>
      <c r="AT536" s="148" t="s">
        <v>71</v>
      </c>
      <c r="AU536" s="148" t="s">
        <v>80</v>
      </c>
      <c r="AY536" s="140" t="s">
        <v>116</v>
      </c>
      <c r="BK536" s="149">
        <f>SUM(BK537:BK602)</f>
        <v>0</v>
      </c>
    </row>
    <row r="537" spans="1:65" s="2" customFormat="1" ht="16.5" customHeight="1" x14ac:dyDescent="0.2">
      <c r="A537" s="33"/>
      <c r="B537" s="152"/>
      <c r="C537" s="153" t="s">
        <v>626</v>
      </c>
      <c r="D537" s="153" t="s">
        <v>119</v>
      </c>
      <c r="E537" s="154" t="s">
        <v>627</v>
      </c>
      <c r="F537" s="155" t="s">
        <v>628</v>
      </c>
      <c r="G537" s="156" t="s">
        <v>198</v>
      </c>
      <c r="H537" s="157">
        <v>4385.04</v>
      </c>
      <c r="I537" s="158"/>
      <c r="J537" s="159">
        <f>ROUND(I537*H537,2)</f>
        <v>0</v>
      </c>
      <c r="K537" s="155" t="s">
        <v>3</v>
      </c>
      <c r="L537" s="34"/>
      <c r="M537" s="160" t="s">
        <v>3</v>
      </c>
      <c r="N537" s="161" t="s">
        <v>43</v>
      </c>
      <c r="O537" s="54"/>
      <c r="P537" s="162">
        <f>O537*H537</f>
        <v>0</v>
      </c>
      <c r="Q537" s="162">
        <v>3.5E-4</v>
      </c>
      <c r="R537" s="162">
        <f>Q537*H537</f>
        <v>1.534764</v>
      </c>
      <c r="S537" s="162">
        <v>0</v>
      </c>
      <c r="T537" s="163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64" t="s">
        <v>343</v>
      </c>
      <c r="AT537" s="164" t="s">
        <v>119</v>
      </c>
      <c r="AU537" s="164" t="s">
        <v>82</v>
      </c>
      <c r="AY537" s="18" t="s">
        <v>116</v>
      </c>
      <c r="BE537" s="165">
        <f>IF(N537="základní",J537,0)</f>
        <v>0</v>
      </c>
      <c r="BF537" s="165">
        <f>IF(N537="snížená",J537,0)</f>
        <v>0</v>
      </c>
      <c r="BG537" s="165">
        <f>IF(N537="zákl. přenesená",J537,0)</f>
        <v>0</v>
      </c>
      <c r="BH537" s="165">
        <f>IF(N537="sníž. přenesená",J537,0)</f>
        <v>0</v>
      </c>
      <c r="BI537" s="165">
        <f>IF(N537="nulová",J537,0)</f>
        <v>0</v>
      </c>
      <c r="BJ537" s="18" t="s">
        <v>80</v>
      </c>
      <c r="BK537" s="165">
        <f>ROUND(I537*H537,2)</f>
        <v>0</v>
      </c>
      <c r="BL537" s="18" t="s">
        <v>343</v>
      </c>
      <c r="BM537" s="164" t="s">
        <v>629</v>
      </c>
    </row>
    <row r="538" spans="1:65" s="2" customFormat="1" ht="10.199999999999999" x14ac:dyDescent="0.2">
      <c r="A538" s="33"/>
      <c r="B538" s="34"/>
      <c r="C538" s="33"/>
      <c r="D538" s="166" t="s">
        <v>125</v>
      </c>
      <c r="E538" s="33"/>
      <c r="F538" s="167" t="s">
        <v>630</v>
      </c>
      <c r="G538" s="33"/>
      <c r="H538" s="33"/>
      <c r="I538" s="92"/>
      <c r="J538" s="33"/>
      <c r="K538" s="33"/>
      <c r="L538" s="34"/>
      <c r="M538" s="168"/>
      <c r="N538" s="169"/>
      <c r="O538" s="54"/>
      <c r="P538" s="54"/>
      <c r="Q538" s="54"/>
      <c r="R538" s="54"/>
      <c r="S538" s="54"/>
      <c r="T538" s="55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T538" s="18" t="s">
        <v>125</v>
      </c>
      <c r="AU538" s="18" t="s">
        <v>82</v>
      </c>
    </row>
    <row r="539" spans="1:65" s="15" customFormat="1" ht="10.199999999999999" x14ac:dyDescent="0.2">
      <c r="B539" s="186"/>
      <c r="D539" s="166" t="s">
        <v>171</v>
      </c>
      <c r="E539" s="187" t="s">
        <v>3</v>
      </c>
      <c r="F539" s="188" t="s">
        <v>215</v>
      </c>
      <c r="H539" s="187" t="s">
        <v>3</v>
      </c>
      <c r="I539" s="189"/>
      <c r="L539" s="186"/>
      <c r="M539" s="190"/>
      <c r="N539" s="191"/>
      <c r="O539" s="191"/>
      <c r="P539" s="191"/>
      <c r="Q539" s="191"/>
      <c r="R539" s="191"/>
      <c r="S539" s="191"/>
      <c r="T539" s="192"/>
      <c r="AT539" s="187" t="s">
        <v>171</v>
      </c>
      <c r="AU539" s="187" t="s">
        <v>82</v>
      </c>
      <c r="AV539" s="15" t="s">
        <v>80</v>
      </c>
      <c r="AW539" s="15" t="s">
        <v>33</v>
      </c>
      <c r="AX539" s="15" t="s">
        <v>72</v>
      </c>
      <c r="AY539" s="187" t="s">
        <v>116</v>
      </c>
    </row>
    <row r="540" spans="1:65" s="13" customFormat="1" ht="10.199999999999999" x14ac:dyDescent="0.2">
      <c r="B540" s="170"/>
      <c r="D540" s="166" t="s">
        <v>171</v>
      </c>
      <c r="E540" s="171" t="s">
        <v>3</v>
      </c>
      <c r="F540" s="172" t="s">
        <v>300</v>
      </c>
      <c r="H540" s="173">
        <v>53.06</v>
      </c>
      <c r="I540" s="174"/>
      <c r="L540" s="170"/>
      <c r="M540" s="175"/>
      <c r="N540" s="176"/>
      <c r="O540" s="176"/>
      <c r="P540" s="176"/>
      <c r="Q540" s="176"/>
      <c r="R540" s="176"/>
      <c r="S540" s="176"/>
      <c r="T540" s="177"/>
      <c r="AT540" s="171" t="s">
        <v>171</v>
      </c>
      <c r="AU540" s="171" t="s">
        <v>82</v>
      </c>
      <c r="AV540" s="13" t="s">
        <v>82</v>
      </c>
      <c r="AW540" s="13" t="s">
        <v>33</v>
      </c>
      <c r="AX540" s="13" t="s">
        <v>72</v>
      </c>
      <c r="AY540" s="171" t="s">
        <v>116</v>
      </c>
    </row>
    <row r="541" spans="1:65" s="13" customFormat="1" ht="10.199999999999999" x14ac:dyDescent="0.2">
      <c r="B541" s="170"/>
      <c r="D541" s="166" t="s">
        <v>171</v>
      </c>
      <c r="E541" s="171" t="s">
        <v>3</v>
      </c>
      <c r="F541" s="172" t="s">
        <v>301</v>
      </c>
      <c r="H541" s="173">
        <v>19.440000000000001</v>
      </c>
      <c r="I541" s="174"/>
      <c r="L541" s="170"/>
      <c r="M541" s="175"/>
      <c r="N541" s="176"/>
      <c r="O541" s="176"/>
      <c r="P541" s="176"/>
      <c r="Q541" s="176"/>
      <c r="R541" s="176"/>
      <c r="S541" s="176"/>
      <c r="T541" s="177"/>
      <c r="AT541" s="171" t="s">
        <v>171</v>
      </c>
      <c r="AU541" s="171" t="s">
        <v>82</v>
      </c>
      <c r="AV541" s="13" t="s">
        <v>82</v>
      </c>
      <c r="AW541" s="13" t="s">
        <v>33</v>
      </c>
      <c r="AX541" s="13" t="s">
        <v>72</v>
      </c>
      <c r="AY541" s="171" t="s">
        <v>116</v>
      </c>
    </row>
    <row r="542" spans="1:65" s="13" customFormat="1" ht="10.199999999999999" x14ac:dyDescent="0.2">
      <c r="B542" s="170"/>
      <c r="D542" s="166" t="s">
        <v>171</v>
      </c>
      <c r="E542" s="171" t="s">
        <v>3</v>
      </c>
      <c r="F542" s="172" t="s">
        <v>302</v>
      </c>
      <c r="H542" s="173">
        <v>181.28</v>
      </c>
      <c r="I542" s="174"/>
      <c r="L542" s="170"/>
      <c r="M542" s="175"/>
      <c r="N542" s="176"/>
      <c r="O542" s="176"/>
      <c r="P542" s="176"/>
      <c r="Q542" s="176"/>
      <c r="R542" s="176"/>
      <c r="S542" s="176"/>
      <c r="T542" s="177"/>
      <c r="AT542" s="171" t="s">
        <v>171</v>
      </c>
      <c r="AU542" s="171" t="s">
        <v>82</v>
      </c>
      <c r="AV542" s="13" t="s">
        <v>82</v>
      </c>
      <c r="AW542" s="13" t="s">
        <v>33</v>
      </c>
      <c r="AX542" s="13" t="s">
        <v>72</v>
      </c>
      <c r="AY542" s="171" t="s">
        <v>116</v>
      </c>
    </row>
    <row r="543" spans="1:65" s="13" customFormat="1" ht="10.199999999999999" x14ac:dyDescent="0.2">
      <c r="B543" s="170"/>
      <c r="D543" s="166" t="s">
        <v>171</v>
      </c>
      <c r="E543" s="171" t="s">
        <v>3</v>
      </c>
      <c r="F543" s="172" t="s">
        <v>348</v>
      </c>
      <c r="H543" s="173">
        <v>30.99</v>
      </c>
      <c r="I543" s="174"/>
      <c r="L543" s="170"/>
      <c r="M543" s="175"/>
      <c r="N543" s="176"/>
      <c r="O543" s="176"/>
      <c r="P543" s="176"/>
      <c r="Q543" s="176"/>
      <c r="R543" s="176"/>
      <c r="S543" s="176"/>
      <c r="T543" s="177"/>
      <c r="AT543" s="171" t="s">
        <v>171</v>
      </c>
      <c r="AU543" s="171" t="s">
        <v>82</v>
      </c>
      <c r="AV543" s="13" t="s">
        <v>82</v>
      </c>
      <c r="AW543" s="13" t="s">
        <v>33</v>
      </c>
      <c r="AX543" s="13" t="s">
        <v>72</v>
      </c>
      <c r="AY543" s="171" t="s">
        <v>116</v>
      </c>
    </row>
    <row r="544" spans="1:65" s="13" customFormat="1" ht="10.199999999999999" x14ac:dyDescent="0.2">
      <c r="B544" s="170"/>
      <c r="D544" s="166" t="s">
        <v>171</v>
      </c>
      <c r="E544" s="171" t="s">
        <v>3</v>
      </c>
      <c r="F544" s="172" t="s">
        <v>303</v>
      </c>
      <c r="H544" s="173">
        <v>4.7300000000000004</v>
      </c>
      <c r="I544" s="174"/>
      <c r="L544" s="170"/>
      <c r="M544" s="175"/>
      <c r="N544" s="176"/>
      <c r="O544" s="176"/>
      <c r="P544" s="176"/>
      <c r="Q544" s="176"/>
      <c r="R544" s="176"/>
      <c r="S544" s="176"/>
      <c r="T544" s="177"/>
      <c r="AT544" s="171" t="s">
        <v>171</v>
      </c>
      <c r="AU544" s="171" t="s">
        <v>82</v>
      </c>
      <c r="AV544" s="13" t="s">
        <v>82</v>
      </c>
      <c r="AW544" s="13" t="s">
        <v>33</v>
      </c>
      <c r="AX544" s="13" t="s">
        <v>72</v>
      </c>
      <c r="AY544" s="171" t="s">
        <v>116</v>
      </c>
    </row>
    <row r="545" spans="2:51" s="13" customFormat="1" ht="10.199999999999999" x14ac:dyDescent="0.2">
      <c r="B545" s="170"/>
      <c r="D545" s="166" t="s">
        <v>171</v>
      </c>
      <c r="E545" s="171" t="s">
        <v>3</v>
      </c>
      <c r="F545" s="172" t="s">
        <v>304</v>
      </c>
      <c r="H545" s="173">
        <v>59.1</v>
      </c>
      <c r="I545" s="174"/>
      <c r="L545" s="170"/>
      <c r="M545" s="175"/>
      <c r="N545" s="176"/>
      <c r="O545" s="176"/>
      <c r="P545" s="176"/>
      <c r="Q545" s="176"/>
      <c r="R545" s="176"/>
      <c r="S545" s="176"/>
      <c r="T545" s="177"/>
      <c r="AT545" s="171" t="s">
        <v>171</v>
      </c>
      <c r="AU545" s="171" t="s">
        <v>82</v>
      </c>
      <c r="AV545" s="13" t="s">
        <v>82</v>
      </c>
      <c r="AW545" s="13" t="s">
        <v>33</v>
      </c>
      <c r="AX545" s="13" t="s">
        <v>72</v>
      </c>
      <c r="AY545" s="171" t="s">
        <v>116</v>
      </c>
    </row>
    <row r="546" spans="2:51" s="13" customFormat="1" ht="10.199999999999999" x14ac:dyDescent="0.2">
      <c r="B546" s="170"/>
      <c r="D546" s="166" t="s">
        <v>171</v>
      </c>
      <c r="E546" s="171" t="s">
        <v>3</v>
      </c>
      <c r="F546" s="172" t="s">
        <v>349</v>
      </c>
      <c r="H546" s="173">
        <v>1.01</v>
      </c>
      <c r="I546" s="174"/>
      <c r="L546" s="170"/>
      <c r="M546" s="175"/>
      <c r="N546" s="176"/>
      <c r="O546" s="176"/>
      <c r="P546" s="176"/>
      <c r="Q546" s="176"/>
      <c r="R546" s="176"/>
      <c r="S546" s="176"/>
      <c r="T546" s="177"/>
      <c r="AT546" s="171" t="s">
        <v>171</v>
      </c>
      <c r="AU546" s="171" t="s">
        <v>82</v>
      </c>
      <c r="AV546" s="13" t="s">
        <v>82</v>
      </c>
      <c r="AW546" s="13" t="s">
        <v>33</v>
      </c>
      <c r="AX546" s="13" t="s">
        <v>72</v>
      </c>
      <c r="AY546" s="171" t="s">
        <v>116</v>
      </c>
    </row>
    <row r="547" spans="2:51" s="15" customFormat="1" ht="10.199999999999999" x14ac:dyDescent="0.2">
      <c r="B547" s="186"/>
      <c r="D547" s="166" t="s">
        <v>171</v>
      </c>
      <c r="E547" s="187" t="s">
        <v>3</v>
      </c>
      <c r="F547" s="188" t="s">
        <v>217</v>
      </c>
      <c r="H547" s="187" t="s">
        <v>3</v>
      </c>
      <c r="I547" s="189"/>
      <c r="L547" s="186"/>
      <c r="M547" s="190"/>
      <c r="N547" s="191"/>
      <c r="O547" s="191"/>
      <c r="P547" s="191"/>
      <c r="Q547" s="191"/>
      <c r="R547" s="191"/>
      <c r="S547" s="191"/>
      <c r="T547" s="192"/>
      <c r="AT547" s="187" t="s">
        <v>171</v>
      </c>
      <c r="AU547" s="187" t="s">
        <v>82</v>
      </c>
      <c r="AV547" s="15" t="s">
        <v>80</v>
      </c>
      <c r="AW547" s="15" t="s">
        <v>33</v>
      </c>
      <c r="AX547" s="15" t="s">
        <v>72</v>
      </c>
      <c r="AY547" s="187" t="s">
        <v>116</v>
      </c>
    </row>
    <row r="548" spans="2:51" s="13" customFormat="1" ht="10.199999999999999" x14ac:dyDescent="0.2">
      <c r="B548" s="170"/>
      <c r="D548" s="166" t="s">
        <v>171</v>
      </c>
      <c r="E548" s="171" t="s">
        <v>3</v>
      </c>
      <c r="F548" s="172" t="s">
        <v>305</v>
      </c>
      <c r="H548" s="173">
        <v>152.63999999999999</v>
      </c>
      <c r="I548" s="174"/>
      <c r="L548" s="170"/>
      <c r="M548" s="175"/>
      <c r="N548" s="176"/>
      <c r="O548" s="176"/>
      <c r="P548" s="176"/>
      <c r="Q548" s="176"/>
      <c r="R548" s="176"/>
      <c r="S548" s="176"/>
      <c r="T548" s="177"/>
      <c r="AT548" s="171" t="s">
        <v>171</v>
      </c>
      <c r="AU548" s="171" t="s">
        <v>82</v>
      </c>
      <c r="AV548" s="13" t="s">
        <v>82</v>
      </c>
      <c r="AW548" s="13" t="s">
        <v>33</v>
      </c>
      <c r="AX548" s="13" t="s">
        <v>72</v>
      </c>
      <c r="AY548" s="171" t="s">
        <v>116</v>
      </c>
    </row>
    <row r="549" spans="2:51" s="13" customFormat="1" ht="10.199999999999999" x14ac:dyDescent="0.2">
      <c r="B549" s="170"/>
      <c r="D549" s="166" t="s">
        <v>171</v>
      </c>
      <c r="E549" s="171" t="s">
        <v>3</v>
      </c>
      <c r="F549" s="172" t="s">
        <v>306</v>
      </c>
      <c r="H549" s="173">
        <v>80.91</v>
      </c>
      <c r="I549" s="174"/>
      <c r="L549" s="170"/>
      <c r="M549" s="175"/>
      <c r="N549" s="176"/>
      <c r="O549" s="176"/>
      <c r="P549" s="176"/>
      <c r="Q549" s="176"/>
      <c r="R549" s="176"/>
      <c r="S549" s="176"/>
      <c r="T549" s="177"/>
      <c r="AT549" s="171" t="s">
        <v>171</v>
      </c>
      <c r="AU549" s="171" t="s">
        <v>82</v>
      </c>
      <c r="AV549" s="13" t="s">
        <v>82</v>
      </c>
      <c r="AW549" s="13" t="s">
        <v>33</v>
      </c>
      <c r="AX549" s="13" t="s">
        <v>72</v>
      </c>
      <c r="AY549" s="171" t="s">
        <v>116</v>
      </c>
    </row>
    <row r="550" spans="2:51" s="13" customFormat="1" ht="10.199999999999999" x14ac:dyDescent="0.2">
      <c r="B550" s="170"/>
      <c r="D550" s="166" t="s">
        <v>171</v>
      </c>
      <c r="E550" s="171" t="s">
        <v>3</v>
      </c>
      <c r="F550" s="172" t="s">
        <v>307</v>
      </c>
      <c r="H550" s="173">
        <v>31.4</v>
      </c>
      <c r="I550" s="174"/>
      <c r="L550" s="170"/>
      <c r="M550" s="175"/>
      <c r="N550" s="176"/>
      <c r="O550" s="176"/>
      <c r="P550" s="176"/>
      <c r="Q550" s="176"/>
      <c r="R550" s="176"/>
      <c r="S550" s="176"/>
      <c r="T550" s="177"/>
      <c r="AT550" s="171" t="s">
        <v>171</v>
      </c>
      <c r="AU550" s="171" t="s">
        <v>82</v>
      </c>
      <c r="AV550" s="13" t="s">
        <v>82</v>
      </c>
      <c r="AW550" s="13" t="s">
        <v>33</v>
      </c>
      <c r="AX550" s="13" t="s">
        <v>72</v>
      </c>
      <c r="AY550" s="171" t="s">
        <v>116</v>
      </c>
    </row>
    <row r="551" spans="2:51" s="13" customFormat="1" ht="10.199999999999999" x14ac:dyDescent="0.2">
      <c r="B551" s="170"/>
      <c r="D551" s="166" t="s">
        <v>171</v>
      </c>
      <c r="E551" s="171" t="s">
        <v>3</v>
      </c>
      <c r="F551" s="172" t="s">
        <v>308</v>
      </c>
      <c r="H551" s="173">
        <v>333.7</v>
      </c>
      <c r="I551" s="174"/>
      <c r="L551" s="170"/>
      <c r="M551" s="175"/>
      <c r="N551" s="176"/>
      <c r="O551" s="176"/>
      <c r="P551" s="176"/>
      <c r="Q551" s="176"/>
      <c r="R551" s="176"/>
      <c r="S551" s="176"/>
      <c r="T551" s="177"/>
      <c r="AT551" s="171" t="s">
        <v>171</v>
      </c>
      <c r="AU551" s="171" t="s">
        <v>82</v>
      </c>
      <c r="AV551" s="13" t="s">
        <v>82</v>
      </c>
      <c r="AW551" s="13" t="s">
        <v>33</v>
      </c>
      <c r="AX551" s="13" t="s">
        <v>72</v>
      </c>
      <c r="AY551" s="171" t="s">
        <v>116</v>
      </c>
    </row>
    <row r="552" spans="2:51" s="13" customFormat="1" ht="10.199999999999999" x14ac:dyDescent="0.2">
      <c r="B552" s="170"/>
      <c r="D552" s="166" t="s">
        <v>171</v>
      </c>
      <c r="E552" s="171" t="s">
        <v>3</v>
      </c>
      <c r="F552" s="172" t="s">
        <v>350</v>
      </c>
      <c r="H552" s="173">
        <v>66.72</v>
      </c>
      <c r="I552" s="174"/>
      <c r="L552" s="170"/>
      <c r="M552" s="175"/>
      <c r="N552" s="176"/>
      <c r="O552" s="176"/>
      <c r="P552" s="176"/>
      <c r="Q552" s="176"/>
      <c r="R552" s="176"/>
      <c r="S552" s="176"/>
      <c r="T552" s="177"/>
      <c r="AT552" s="171" t="s">
        <v>171</v>
      </c>
      <c r="AU552" s="171" t="s">
        <v>82</v>
      </c>
      <c r="AV552" s="13" t="s">
        <v>82</v>
      </c>
      <c r="AW552" s="13" t="s">
        <v>33</v>
      </c>
      <c r="AX552" s="13" t="s">
        <v>72</v>
      </c>
      <c r="AY552" s="171" t="s">
        <v>116</v>
      </c>
    </row>
    <row r="553" spans="2:51" s="13" customFormat="1" ht="10.199999999999999" x14ac:dyDescent="0.2">
      <c r="B553" s="170"/>
      <c r="D553" s="166" t="s">
        <v>171</v>
      </c>
      <c r="E553" s="171" t="s">
        <v>3</v>
      </c>
      <c r="F553" s="172" t="s">
        <v>309</v>
      </c>
      <c r="H553" s="173">
        <v>47.37</v>
      </c>
      <c r="I553" s="174"/>
      <c r="L553" s="170"/>
      <c r="M553" s="175"/>
      <c r="N553" s="176"/>
      <c r="O553" s="176"/>
      <c r="P553" s="176"/>
      <c r="Q553" s="176"/>
      <c r="R553" s="176"/>
      <c r="S553" s="176"/>
      <c r="T553" s="177"/>
      <c r="AT553" s="171" t="s">
        <v>171</v>
      </c>
      <c r="AU553" s="171" t="s">
        <v>82</v>
      </c>
      <c r="AV553" s="13" t="s">
        <v>82</v>
      </c>
      <c r="AW553" s="13" t="s">
        <v>33</v>
      </c>
      <c r="AX553" s="13" t="s">
        <v>72</v>
      </c>
      <c r="AY553" s="171" t="s">
        <v>116</v>
      </c>
    </row>
    <row r="554" spans="2:51" s="13" customFormat="1" ht="10.199999999999999" x14ac:dyDescent="0.2">
      <c r="B554" s="170"/>
      <c r="D554" s="166" t="s">
        <v>171</v>
      </c>
      <c r="E554" s="171" t="s">
        <v>3</v>
      </c>
      <c r="F554" s="172" t="s">
        <v>310</v>
      </c>
      <c r="H554" s="173">
        <v>237.32</v>
      </c>
      <c r="I554" s="174"/>
      <c r="L554" s="170"/>
      <c r="M554" s="175"/>
      <c r="N554" s="176"/>
      <c r="O554" s="176"/>
      <c r="P554" s="176"/>
      <c r="Q554" s="176"/>
      <c r="R554" s="176"/>
      <c r="S554" s="176"/>
      <c r="T554" s="177"/>
      <c r="AT554" s="171" t="s">
        <v>171</v>
      </c>
      <c r="AU554" s="171" t="s">
        <v>82</v>
      </c>
      <c r="AV554" s="13" t="s">
        <v>82</v>
      </c>
      <c r="AW554" s="13" t="s">
        <v>33</v>
      </c>
      <c r="AX554" s="13" t="s">
        <v>72</v>
      </c>
      <c r="AY554" s="171" t="s">
        <v>116</v>
      </c>
    </row>
    <row r="555" spans="2:51" s="13" customFormat="1" ht="10.199999999999999" x14ac:dyDescent="0.2">
      <c r="B555" s="170"/>
      <c r="D555" s="166" t="s">
        <v>171</v>
      </c>
      <c r="E555" s="171" t="s">
        <v>3</v>
      </c>
      <c r="F555" s="172" t="s">
        <v>351</v>
      </c>
      <c r="H555" s="173">
        <v>27.38</v>
      </c>
      <c r="I555" s="174"/>
      <c r="L555" s="170"/>
      <c r="M555" s="175"/>
      <c r="N555" s="176"/>
      <c r="O555" s="176"/>
      <c r="P555" s="176"/>
      <c r="Q555" s="176"/>
      <c r="R555" s="176"/>
      <c r="S555" s="176"/>
      <c r="T555" s="177"/>
      <c r="AT555" s="171" t="s">
        <v>171</v>
      </c>
      <c r="AU555" s="171" t="s">
        <v>82</v>
      </c>
      <c r="AV555" s="13" t="s">
        <v>82</v>
      </c>
      <c r="AW555" s="13" t="s">
        <v>33</v>
      </c>
      <c r="AX555" s="13" t="s">
        <v>72</v>
      </c>
      <c r="AY555" s="171" t="s">
        <v>116</v>
      </c>
    </row>
    <row r="556" spans="2:51" s="15" customFormat="1" ht="10.199999999999999" x14ac:dyDescent="0.2">
      <c r="B556" s="186"/>
      <c r="D556" s="166" t="s">
        <v>171</v>
      </c>
      <c r="E556" s="187" t="s">
        <v>3</v>
      </c>
      <c r="F556" s="188" t="s">
        <v>219</v>
      </c>
      <c r="H556" s="187" t="s">
        <v>3</v>
      </c>
      <c r="I556" s="189"/>
      <c r="L556" s="186"/>
      <c r="M556" s="190"/>
      <c r="N556" s="191"/>
      <c r="O556" s="191"/>
      <c r="P556" s="191"/>
      <c r="Q556" s="191"/>
      <c r="R556" s="191"/>
      <c r="S556" s="191"/>
      <c r="T556" s="192"/>
      <c r="AT556" s="187" t="s">
        <v>171</v>
      </c>
      <c r="AU556" s="187" t="s">
        <v>82</v>
      </c>
      <c r="AV556" s="15" t="s">
        <v>80</v>
      </c>
      <c r="AW556" s="15" t="s">
        <v>33</v>
      </c>
      <c r="AX556" s="15" t="s">
        <v>72</v>
      </c>
      <c r="AY556" s="187" t="s">
        <v>116</v>
      </c>
    </row>
    <row r="557" spans="2:51" s="13" customFormat="1" ht="10.199999999999999" x14ac:dyDescent="0.2">
      <c r="B557" s="170"/>
      <c r="D557" s="166" t="s">
        <v>171</v>
      </c>
      <c r="E557" s="171" t="s">
        <v>3</v>
      </c>
      <c r="F557" s="172" t="s">
        <v>311</v>
      </c>
      <c r="H557" s="173">
        <v>161.02000000000001</v>
      </c>
      <c r="I557" s="174"/>
      <c r="L557" s="170"/>
      <c r="M557" s="175"/>
      <c r="N557" s="176"/>
      <c r="O557" s="176"/>
      <c r="P557" s="176"/>
      <c r="Q557" s="176"/>
      <c r="R557" s="176"/>
      <c r="S557" s="176"/>
      <c r="T557" s="177"/>
      <c r="AT557" s="171" t="s">
        <v>171</v>
      </c>
      <c r="AU557" s="171" t="s">
        <v>82</v>
      </c>
      <c r="AV557" s="13" t="s">
        <v>82</v>
      </c>
      <c r="AW557" s="13" t="s">
        <v>33</v>
      </c>
      <c r="AX557" s="13" t="s">
        <v>72</v>
      </c>
      <c r="AY557" s="171" t="s">
        <v>116</v>
      </c>
    </row>
    <row r="558" spans="2:51" s="13" customFormat="1" ht="10.199999999999999" x14ac:dyDescent="0.2">
      <c r="B558" s="170"/>
      <c r="D558" s="166" t="s">
        <v>171</v>
      </c>
      <c r="E558" s="171" t="s">
        <v>3</v>
      </c>
      <c r="F558" s="172" t="s">
        <v>312</v>
      </c>
      <c r="H558" s="173">
        <v>68.099999999999994</v>
      </c>
      <c r="I558" s="174"/>
      <c r="L558" s="170"/>
      <c r="M558" s="175"/>
      <c r="N558" s="176"/>
      <c r="O558" s="176"/>
      <c r="P558" s="176"/>
      <c r="Q558" s="176"/>
      <c r="R558" s="176"/>
      <c r="S558" s="176"/>
      <c r="T558" s="177"/>
      <c r="AT558" s="171" t="s">
        <v>171</v>
      </c>
      <c r="AU558" s="171" t="s">
        <v>82</v>
      </c>
      <c r="AV558" s="13" t="s">
        <v>82</v>
      </c>
      <c r="AW558" s="13" t="s">
        <v>33</v>
      </c>
      <c r="AX558" s="13" t="s">
        <v>72</v>
      </c>
      <c r="AY558" s="171" t="s">
        <v>116</v>
      </c>
    </row>
    <row r="559" spans="2:51" s="13" customFormat="1" ht="10.199999999999999" x14ac:dyDescent="0.2">
      <c r="B559" s="170"/>
      <c r="D559" s="166" t="s">
        <v>171</v>
      </c>
      <c r="E559" s="171" t="s">
        <v>3</v>
      </c>
      <c r="F559" s="172" t="s">
        <v>313</v>
      </c>
      <c r="H559" s="173">
        <v>31.4</v>
      </c>
      <c r="I559" s="174"/>
      <c r="L559" s="170"/>
      <c r="M559" s="175"/>
      <c r="N559" s="176"/>
      <c r="O559" s="176"/>
      <c r="P559" s="176"/>
      <c r="Q559" s="176"/>
      <c r="R559" s="176"/>
      <c r="S559" s="176"/>
      <c r="T559" s="177"/>
      <c r="AT559" s="171" t="s">
        <v>171</v>
      </c>
      <c r="AU559" s="171" t="s">
        <v>82</v>
      </c>
      <c r="AV559" s="13" t="s">
        <v>82</v>
      </c>
      <c r="AW559" s="13" t="s">
        <v>33</v>
      </c>
      <c r="AX559" s="13" t="s">
        <v>72</v>
      </c>
      <c r="AY559" s="171" t="s">
        <v>116</v>
      </c>
    </row>
    <row r="560" spans="2:51" s="13" customFormat="1" ht="10.199999999999999" x14ac:dyDescent="0.2">
      <c r="B560" s="170"/>
      <c r="D560" s="166" t="s">
        <v>171</v>
      </c>
      <c r="E560" s="171" t="s">
        <v>3</v>
      </c>
      <c r="F560" s="172" t="s">
        <v>314</v>
      </c>
      <c r="H560" s="173">
        <v>320.7</v>
      </c>
      <c r="I560" s="174"/>
      <c r="L560" s="170"/>
      <c r="M560" s="175"/>
      <c r="N560" s="176"/>
      <c r="O560" s="176"/>
      <c r="P560" s="176"/>
      <c r="Q560" s="176"/>
      <c r="R560" s="176"/>
      <c r="S560" s="176"/>
      <c r="T560" s="177"/>
      <c r="AT560" s="171" t="s">
        <v>171</v>
      </c>
      <c r="AU560" s="171" t="s">
        <v>82</v>
      </c>
      <c r="AV560" s="13" t="s">
        <v>82</v>
      </c>
      <c r="AW560" s="13" t="s">
        <v>33</v>
      </c>
      <c r="AX560" s="13" t="s">
        <v>72</v>
      </c>
      <c r="AY560" s="171" t="s">
        <v>116</v>
      </c>
    </row>
    <row r="561" spans="2:51" s="13" customFormat="1" ht="10.199999999999999" x14ac:dyDescent="0.2">
      <c r="B561" s="170"/>
      <c r="D561" s="166" t="s">
        <v>171</v>
      </c>
      <c r="E561" s="171" t="s">
        <v>3</v>
      </c>
      <c r="F561" s="172" t="s">
        <v>352</v>
      </c>
      <c r="H561" s="173">
        <v>58.81</v>
      </c>
      <c r="I561" s="174"/>
      <c r="L561" s="170"/>
      <c r="M561" s="175"/>
      <c r="N561" s="176"/>
      <c r="O561" s="176"/>
      <c r="P561" s="176"/>
      <c r="Q561" s="176"/>
      <c r="R561" s="176"/>
      <c r="S561" s="176"/>
      <c r="T561" s="177"/>
      <c r="AT561" s="171" t="s">
        <v>171</v>
      </c>
      <c r="AU561" s="171" t="s">
        <v>82</v>
      </c>
      <c r="AV561" s="13" t="s">
        <v>82</v>
      </c>
      <c r="AW561" s="13" t="s">
        <v>33</v>
      </c>
      <c r="AX561" s="13" t="s">
        <v>72</v>
      </c>
      <c r="AY561" s="171" t="s">
        <v>116</v>
      </c>
    </row>
    <row r="562" spans="2:51" s="13" customFormat="1" ht="10.199999999999999" x14ac:dyDescent="0.2">
      <c r="B562" s="170"/>
      <c r="D562" s="166" t="s">
        <v>171</v>
      </c>
      <c r="E562" s="171" t="s">
        <v>3</v>
      </c>
      <c r="F562" s="172" t="s">
        <v>315</v>
      </c>
      <c r="H562" s="173">
        <v>46.97</v>
      </c>
      <c r="I562" s="174"/>
      <c r="L562" s="170"/>
      <c r="M562" s="175"/>
      <c r="N562" s="176"/>
      <c r="O562" s="176"/>
      <c r="P562" s="176"/>
      <c r="Q562" s="176"/>
      <c r="R562" s="176"/>
      <c r="S562" s="176"/>
      <c r="T562" s="177"/>
      <c r="AT562" s="171" t="s">
        <v>171</v>
      </c>
      <c r="AU562" s="171" t="s">
        <v>82</v>
      </c>
      <c r="AV562" s="13" t="s">
        <v>82</v>
      </c>
      <c r="AW562" s="13" t="s">
        <v>33</v>
      </c>
      <c r="AX562" s="13" t="s">
        <v>72</v>
      </c>
      <c r="AY562" s="171" t="s">
        <v>116</v>
      </c>
    </row>
    <row r="563" spans="2:51" s="13" customFormat="1" ht="10.199999999999999" x14ac:dyDescent="0.2">
      <c r="B563" s="170"/>
      <c r="D563" s="166" t="s">
        <v>171</v>
      </c>
      <c r="E563" s="171" t="s">
        <v>3</v>
      </c>
      <c r="F563" s="172" t="s">
        <v>316</v>
      </c>
      <c r="H563" s="173">
        <v>206.81</v>
      </c>
      <c r="I563" s="174"/>
      <c r="L563" s="170"/>
      <c r="M563" s="175"/>
      <c r="N563" s="176"/>
      <c r="O563" s="176"/>
      <c r="P563" s="176"/>
      <c r="Q563" s="176"/>
      <c r="R563" s="176"/>
      <c r="S563" s="176"/>
      <c r="T563" s="177"/>
      <c r="AT563" s="171" t="s">
        <v>171</v>
      </c>
      <c r="AU563" s="171" t="s">
        <v>82</v>
      </c>
      <c r="AV563" s="13" t="s">
        <v>82</v>
      </c>
      <c r="AW563" s="13" t="s">
        <v>33</v>
      </c>
      <c r="AX563" s="13" t="s">
        <v>72</v>
      </c>
      <c r="AY563" s="171" t="s">
        <v>116</v>
      </c>
    </row>
    <row r="564" spans="2:51" s="13" customFormat="1" ht="10.199999999999999" x14ac:dyDescent="0.2">
      <c r="B564" s="170"/>
      <c r="D564" s="166" t="s">
        <v>171</v>
      </c>
      <c r="E564" s="171" t="s">
        <v>3</v>
      </c>
      <c r="F564" s="172" t="s">
        <v>353</v>
      </c>
      <c r="H564" s="173">
        <v>27.06</v>
      </c>
      <c r="I564" s="174"/>
      <c r="L564" s="170"/>
      <c r="M564" s="175"/>
      <c r="N564" s="176"/>
      <c r="O564" s="176"/>
      <c r="P564" s="176"/>
      <c r="Q564" s="176"/>
      <c r="R564" s="176"/>
      <c r="S564" s="176"/>
      <c r="T564" s="177"/>
      <c r="AT564" s="171" t="s">
        <v>171</v>
      </c>
      <c r="AU564" s="171" t="s">
        <v>82</v>
      </c>
      <c r="AV564" s="13" t="s">
        <v>82</v>
      </c>
      <c r="AW564" s="13" t="s">
        <v>33</v>
      </c>
      <c r="AX564" s="13" t="s">
        <v>72</v>
      </c>
      <c r="AY564" s="171" t="s">
        <v>116</v>
      </c>
    </row>
    <row r="565" spans="2:51" s="15" customFormat="1" ht="10.199999999999999" x14ac:dyDescent="0.2">
      <c r="B565" s="186"/>
      <c r="D565" s="166" t="s">
        <v>171</v>
      </c>
      <c r="E565" s="187" t="s">
        <v>3</v>
      </c>
      <c r="F565" s="188" t="s">
        <v>221</v>
      </c>
      <c r="H565" s="187" t="s">
        <v>3</v>
      </c>
      <c r="I565" s="189"/>
      <c r="L565" s="186"/>
      <c r="M565" s="190"/>
      <c r="N565" s="191"/>
      <c r="O565" s="191"/>
      <c r="P565" s="191"/>
      <c r="Q565" s="191"/>
      <c r="R565" s="191"/>
      <c r="S565" s="191"/>
      <c r="T565" s="192"/>
      <c r="AT565" s="187" t="s">
        <v>171</v>
      </c>
      <c r="AU565" s="187" t="s">
        <v>82</v>
      </c>
      <c r="AV565" s="15" t="s">
        <v>80</v>
      </c>
      <c r="AW565" s="15" t="s">
        <v>33</v>
      </c>
      <c r="AX565" s="15" t="s">
        <v>72</v>
      </c>
      <c r="AY565" s="187" t="s">
        <v>116</v>
      </c>
    </row>
    <row r="566" spans="2:51" s="13" customFormat="1" ht="10.199999999999999" x14ac:dyDescent="0.2">
      <c r="B566" s="170"/>
      <c r="D566" s="166" t="s">
        <v>171</v>
      </c>
      <c r="E566" s="171" t="s">
        <v>3</v>
      </c>
      <c r="F566" s="172" t="s">
        <v>317</v>
      </c>
      <c r="H566" s="173">
        <v>161.02000000000001</v>
      </c>
      <c r="I566" s="174"/>
      <c r="L566" s="170"/>
      <c r="M566" s="175"/>
      <c r="N566" s="176"/>
      <c r="O566" s="176"/>
      <c r="P566" s="176"/>
      <c r="Q566" s="176"/>
      <c r="R566" s="176"/>
      <c r="S566" s="176"/>
      <c r="T566" s="177"/>
      <c r="AT566" s="171" t="s">
        <v>171</v>
      </c>
      <c r="AU566" s="171" t="s">
        <v>82</v>
      </c>
      <c r="AV566" s="13" t="s">
        <v>82</v>
      </c>
      <c r="AW566" s="13" t="s">
        <v>33</v>
      </c>
      <c r="AX566" s="13" t="s">
        <v>72</v>
      </c>
      <c r="AY566" s="171" t="s">
        <v>116</v>
      </c>
    </row>
    <row r="567" spans="2:51" s="13" customFormat="1" ht="10.199999999999999" x14ac:dyDescent="0.2">
      <c r="B567" s="170"/>
      <c r="D567" s="166" t="s">
        <v>171</v>
      </c>
      <c r="E567" s="171" t="s">
        <v>3</v>
      </c>
      <c r="F567" s="172" t="s">
        <v>318</v>
      </c>
      <c r="H567" s="173">
        <v>68.099999999999994</v>
      </c>
      <c r="I567" s="174"/>
      <c r="L567" s="170"/>
      <c r="M567" s="175"/>
      <c r="N567" s="176"/>
      <c r="O567" s="176"/>
      <c r="P567" s="176"/>
      <c r="Q567" s="176"/>
      <c r="R567" s="176"/>
      <c r="S567" s="176"/>
      <c r="T567" s="177"/>
      <c r="AT567" s="171" t="s">
        <v>171</v>
      </c>
      <c r="AU567" s="171" t="s">
        <v>82</v>
      </c>
      <c r="AV567" s="13" t="s">
        <v>82</v>
      </c>
      <c r="AW567" s="13" t="s">
        <v>33</v>
      </c>
      <c r="AX567" s="13" t="s">
        <v>72</v>
      </c>
      <c r="AY567" s="171" t="s">
        <v>116</v>
      </c>
    </row>
    <row r="568" spans="2:51" s="13" customFormat="1" ht="10.199999999999999" x14ac:dyDescent="0.2">
      <c r="B568" s="170"/>
      <c r="D568" s="166" t="s">
        <v>171</v>
      </c>
      <c r="E568" s="171" t="s">
        <v>3</v>
      </c>
      <c r="F568" s="172" t="s">
        <v>319</v>
      </c>
      <c r="H568" s="173">
        <v>31.4</v>
      </c>
      <c r="I568" s="174"/>
      <c r="L568" s="170"/>
      <c r="M568" s="175"/>
      <c r="N568" s="176"/>
      <c r="O568" s="176"/>
      <c r="P568" s="176"/>
      <c r="Q568" s="176"/>
      <c r="R568" s="176"/>
      <c r="S568" s="176"/>
      <c r="T568" s="177"/>
      <c r="AT568" s="171" t="s">
        <v>171</v>
      </c>
      <c r="AU568" s="171" t="s">
        <v>82</v>
      </c>
      <c r="AV568" s="13" t="s">
        <v>82</v>
      </c>
      <c r="AW568" s="13" t="s">
        <v>33</v>
      </c>
      <c r="AX568" s="13" t="s">
        <v>72</v>
      </c>
      <c r="AY568" s="171" t="s">
        <v>116</v>
      </c>
    </row>
    <row r="569" spans="2:51" s="13" customFormat="1" ht="10.199999999999999" x14ac:dyDescent="0.2">
      <c r="B569" s="170"/>
      <c r="D569" s="166" t="s">
        <v>171</v>
      </c>
      <c r="E569" s="171" t="s">
        <v>3</v>
      </c>
      <c r="F569" s="172" t="s">
        <v>320</v>
      </c>
      <c r="H569" s="173">
        <v>320.7</v>
      </c>
      <c r="I569" s="174"/>
      <c r="L569" s="170"/>
      <c r="M569" s="175"/>
      <c r="N569" s="176"/>
      <c r="O569" s="176"/>
      <c r="P569" s="176"/>
      <c r="Q569" s="176"/>
      <c r="R569" s="176"/>
      <c r="S569" s="176"/>
      <c r="T569" s="177"/>
      <c r="AT569" s="171" t="s">
        <v>171</v>
      </c>
      <c r="AU569" s="171" t="s">
        <v>82</v>
      </c>
      <c r="AV569" s="13" t="s">
        <v>82</v>
      </c>
      <c r="AW569" s="13" t="s">
        <v>33</v>
      </c>
      <c r="AX569" s="13" t="s">
        <v>72</v>
      </c>
      <c r="AY569" s="171" t="s">
        <v>116</v>
      </c>
    </row>
    <row r="570" spans="2:51" s="13" customFormat="1" ht="10.199999999999999" x14ac:dyDescent="0.2">
      <c r="B570" s="170"/>
      <c r="D570" s="166" t="s">
        <v>171</v>
      </c>
      <c r="E570" s="171" t="s">
        <v>3</v>
      </c>
      <c r="F570" s="172" t="s">
        <v>354</v>
      </c>
      <c r="H570" s="173">
        <v>58.8</v>
      </c>
      <c r="I570" s="174"/>
      <c r="L570" s="170"/>
      <c r="M570" s="175"/>
      <c r="N570" s="176"/>
      <c r="O570" s="176"/>
      <c r="P570" s="176"/>
      <c r="Q570" s="176"/>
      <c r="R570" s="176"/>
      <c r="S570" s="176"/>
      <c r="T570" s="177"/>
      <c r="AT570" s="171" t="s">
        <v>171</v>
      </c>
      <c r="AU570" s="171" t="s">
        <v>82</v>
      </c>
      <c r="AV570" s="13" t="s">
        <v>82</v>
      </c>
      <c r="AW570" s="13" t="s">
        <v>33</v>
      </c>
      <c r="AX570" s="13" t="s">
        <v>72</v>
      </c>
      <c r="AY570" s="171" t="s">
        <v>116</v>
      </c>
    </row>
    <row r="571" spans="2:51" s="13" customFormat="1" ht="10.199999999999999" x14ac:dyDescent="0.2">
      <c r="B571" s="170"/>
      <c r="D571" s="166" t="s">
        <v>171</v>
      </c>
      <c r="E571" s="171" t="s">
        <v>3</v>
      </c>
      <c r="F571" s="172" t="s">
        <v>321</v>
      </c>
      <c r="H571" s="173">
        <v>46.97</v>
      </c>
      <c r="I571" s="174"/>
      <c r="L571" s="170"/>
      <c r="M571" s="175"/>
      <c r="N571" s="176"/>
      <c r="O571" s="176"/>
      <c r="P571" s="176"/>
      <c r="Q571" s="176"/>
      <c r="R571" s="176"/>
      <c r="S571" s="176"/>
      <c r="T571" s="177"/>
      <c r="AT571" s="171" t="s">
        <v>171</v>
      </c>
      <c r="AU571" s="171" t="s">
        <v>82</v>
      </c>
      <c r="AV571" s="13" t="s">
        <v>82</v>
      </c>
      <c r="AW571" s="13" t="s">
        <v>33</v>
      </c>
      <c r="AX571" s="13" t="s">
        <v>72</v>
      </c>
      <c r="AY571" s="171" t="s">
        <v>116</v>
      </c>
    </row>
    <row r="572" spans="2:51" s="13" customFormat="1" ht="10.199999999999999" x14ac:dyDescent="0.2">
      <c r="B572" s="170"/>
      <c r="D572" s="166" t="s">
        <v>171</v>
      </c>
      <c r="E572" s="171" t="s">
        <v>3</v>
      </c>
      <c r="F572" s="172" t="s">
        <v>322</v>
      </c>
      <c r="H572" s="173">
        <v>163.95</v>
      </c>
      <c r="I572" s="174"/>
      <c r="L572" s="170"/>
      <c r="M572" s="175"/>
      <c r="N572" s="176"/>
      <c r="O572" s="176"/>
      <c r="P572" s="176"/>
      <c r="Q572" s="176"/>
      <c r="R572" s="176"/>
      <c r="S572" s="176"/>
      <c r="T572" s="177"/>
      <c r="AT572" s="171" t="s">
        <v>171</v>
      </c>
      <c r="AU572" s="171" t="s">
        <v>82</v>
      </c>
      <c r="AV572" s="13" t="s">
        <v>82</v>
      </c>
      <c r="AW572" s="13" t="s">
        <v>33</v>
      </c>
      <c r="AX572" s="13" t="s">
        <v>72</v>
      </c>
      <c r="AY572" s="171" t="s">
        <v>116</v>
      </c>
    </row>
    <row r="573" spans="2:51" s="13" customFormat="1" ht="10.199999999999999" x14ac:dyDescent="0.2">
      <c r="B573" s="170"/>
      <c r="D573" s="166" t="s">
        <v>171</v>
      </c>
      <c r="E573" s="171" t="s">
        <v>3</v>
      </c>
      <c r="F573" s="172" t="s">
        <v>355</v>
      </c>
      <c r="H573" s="173">
        <v>27.06</v>
      </c>
      <c r="I573" s="174"/>
      <c r="L573" s="170"/>
      <c r="M573" s="175"/>
      <c r="N573" s="176"/>
      <c r="O573" s="176"/>
      <c r="P573" s="176"/>
      <c r="Q573" s="176"/>
      <c r="R573" s="176"/>
      <c r="S573" s="176"/>
      <c r="T573" s="177"/>
      <c r="AT573" s="171" t="s">
        <v>171</v>
      </c>
      <c r="AU573" s="171" t="s">
        <v>82</v>
      </c>
      <c r="AV573" s="13" t="s">
        <v>82</v>
      </c>
      <c r="AW573" s="13" t="s">
        <v>33</v>
      </c>
      <c r="AX573" s="13" t="s">
        <v>72</v>
      </c>
      <c r="AY573" s="171" t="s">
        <v>116</v>
      </c>
    </row>
    <row r="574" spans="2:51" s="15" customFormat="1" ht="10.199999999999999" x14ac:dyDescent="0.2">
      <c r="B574" s="186"/>
      <c r="D574" s="166" t="s">
        <v>171</v>
      </c>
      <c r="E574" s="187" t="s">
        <v>3</v>
      </c>
      <c r="F574" s="188" t="s">
        <v>223</v>
      </c>
      <c r="H574" s="187" t="s">
        <v>3</v>
      </c>
      <c r="I574" s="189"/>
      <c r="L574" s="186"/>
      <c r="M574" s="190"/>
      <c r="N574" s="191"/>
      <c r="O574" s="191"/>
      <c r="P574" s="191"/>
      <c r="Q574" s="191"/>
      <c r="R574" s="191"/>
      <c r="S574" s="191"/>
      <c r="T574" s="192"/>
      <c r="AT574" s="187" t="s">
        <v>171</v>
      </c>
      <c r="AU574" s="187" t="s">
        <v>82</v>
      </c>
      <c r="AV574" s="15" t="s">
        <v>80</v>
      </c>
      <c r="AW574" s="15" t="s">
        <v>33</v>
      </c>
      <c r="AX574" s="15" t="s">
        <v>72</v>
      </c>
      <c r="AY574" s="187" t="s">
        <v>116</v>
      </c>
    </row>
    <row r="575" spans="2:51" s="13" customFormat="1" ht="10.199999999999999" x14ac:dyDescent="0.2">
      <c r="B575" s="170"/>
      <c r="D575" s="166" t="s">
        <v>171</v>
      </c>
      <c r="E575" s="171" t="s">
        <v>3</v>
      </c>
      <c r="F575" s="172" t="s">
        <v>323</v>
      </c>
      <c r="H575" s="173">
        <v>131.72999999999999</v>
      </c>
      <c r="I575" s="174"/>
      <c r="L575" s="170"/>
      <c r="M575" s="175"/>
      <c r="N575" s="176"/>
      <c r="O575" s="176"/>
      <c r="P575" s="176"/>
      <c r="Q575" s="176"/>
      <c r="R575" s="176"/>
      <c r="S575" s="176"/>
      <c r="T575" s="177"/>
      <c r="AT575" s="171" t="s">
        <v>171</v>
      </c>
      <c r="AU575" s="171" t="s">
        <v>82</v>
      </c>
      <c r="AV575" s="13" t="s">
        <v>82</v>
      </c>
      <c r="AW575" s="13" t="s">
        <v>33</v>
      </c>
      <c r="AX575" s="13" t="s">
        <v>72</v>
      </c>
      <c r="AY575" s="171" t="s">
        <v>116</v>
      </c>
    </row>
    <row r="576" spans="2:51" s="13" customFormat="1" ht="10.199999999999999" x14ac:dyDescent="0.2">
      <c r="B576" s="170"/>
      <c r="D576" s="166" t="s">
        <v>171</v>
      </c>
      <c r="E576" s="171" t="s">
        <v>3</v>
      </c>
      <c r="F576" s="172" t="s">
        <v>324</v>
      </c>
      <c r="H576" s="173">
        <v>80.91</v>
      </c>
      <c r="I576" s="174"/>
      <c r="L576" s="170"/>
      <c r="M576" s="175"/>
      <c r="N576" s="176"/>
      <c r="O576" s="176"/>
      <c r="P576" s="176"/>
      <c r="Q576" s="176"/>
      <c r="R576" s="176"/>
      <c r="S576" s="176"/>
      <c r="T576" s="177"/>
      <c r="AT576" s="171" t="s">
        <v>171</v>
      </c>
      <c r="AU576" s="171" t="s">
        <v>82</v>
      </c>
      <c r="AV576" s="13" t="s">
        <v>82</v>
      </c>
      <c r="AW576" s="13" t="s">
        <v>33</v>
      </c>
      <c r="AX576" s="13" t="s">
        <v>72</v>
      </c>
      <c r="AY576" s="171" t="s">
        <v>116</v>
      </c>
    </row>
    <row r="577" spans="1:65" s="13" customFormat="1" ht="10.199999999999999" x14ac:dyDescent="0.2">
      <c r="B577" s="170"/>
      <c r="D577" s="166" t="s">
        <v>171</v>
      </c>
      <c r="E577" s="171" t="s">
        <v>3</v>
      </c>
      <c r="F577" s="172" t="s">
        <v>325</v>
      </c>
      <c r="H577" s="173">
        <v>31.4</v>
      </c>
      <c r="I577" s="174"/>
      <c r="L577" s="170"/>
      <c r="M577" s="175"/>
      <c r="N577" s="176"/>
      <c r="O577" s="176"/>
      <c r="P577" s="176"/>
      <c r="Q577" s="176"/>
      <c r="R577" s="176"/>
      <c r="S577" s="176"/>
      <c r="T577" s="177"/>
      <c r="AT577" s="171" t="s">
        <v>171</v>
      </c>
      <c r="AU577" s="171" t="s">
        <v>82</v>
      </c>
      <c r="AV577" s="13" t="s">
        <v>82</v>
      </c>
      <c r="AW577" s="13" t="s">
        <v>33</v>
      </c>
      <c r="AX577" s="13" t="s">
        <v>72</v>
      </c>
      <c r="AY577" s="171" t="s">
        <v>116</v>
      </c>
    </row>
    <row r="578" spans="1:65" s="13" customFormat="1" ht="10.199999999999999" x14ac:dyDescent="0.2">
      <c r="B578" s="170"/>
      <c r="D578" s="166" t="s">
        <v>171</v>
      </c>
      <c r="E578" s="171" t="s">
        <v>3</v>
      </c>
      <c r="F578" s="172" t="s">
        <v>326</v>
      </c>
      <c r="H578" s="173">
        <v>353.7</v>
      </c>
      <c r="I578" s="174"/>
      <c r="L578" s="170"/>
      <c r="M578" s="175"/>
      <c r="N578" s="176"/>
      <c r="O578" s="176"/>
      <c r="P578" s="176"/>
      <c r="Q578" s="176"/>
      <c r="R578" s="176"/>
      <c r="S578" s="176"/>
      <c r="T578" s="177"/>
      <c r="AT578" s="171" t="s">
        <v>171</v>
      </c>
      <c r="AU578" s="171" t="s">
        <v>82</v>
      </c>
      <c r="AV578" s="13" t="s">
        <v>82</v>
      </c>
      <c r="AW578" s="13" t="s">
        <v>33</v>
      </c>
      <c r="AX578" s="13" t="s">
        <v>72</v>
      </c>
      <c r="AY578" s="171" t="s">
        <v>116</v>
      </c>
    </row>
    <row r="579" spans="1:65" s="13" customFormat="1" ht="10.199999999999999" x14ac:dyDescent="0.2">
      <c r="B579" s="170"/>
      <c r="D579" s="166" t="s">
        <v>171</v>
      </c>
      <c r="E579" s="171" t="s">
        <v>3</v>
      </c>
      <c r="F579" s="172" t="s">
        <v>356</v>
      </c>
      <c r="H579" s="173">
        <v>66.72</v>
      </c>
      <c r="I579" s="174"/>
      <c r="L579" s="170"/>
      <c r="M579" s="175"/>
      <c r="N579" s="176"/>
      <c r="O579" s="176"/>
      <c r="P579" s="176"/>
      <c r="Q579" s="176"/>
      <c r="R579" s="176"/>
      <c r="S579" s="176"/>
      <c r="T579" s="177"/>
      <c r="AT579" s="171" t="s">
        <v>171</v>
      </c>
      <c r="AU579" s="171" t="s">
        <v>82</v>
      </c>
      <c r="AV579" s="13" t="s">
        <v>82</v>
      </c>
      <c r="AW579" s="13" t="s">
        <v>33</v>
      </c>
      <c r="AX579" s="13" t="s">
        <v>72</v>
      </c>
      <c r="AY579" s="171" t="s">
        <v>116</v>
      </c>
    </row>
    <row r="580" spans="1:65" s="13" customFormat="1" ht="10.199999999999999" x14ac:dyDescent="0.2">
      <c r="B580" s="170"/>
      <c r="D580" s="166" t="s">
        <v>171</v>
      </c>
      <c r="E580" s="171" t="s">
        <v>3</v>
      </c>
      <c r="F580" s="172" t="s">
        <v>327</v>
      </c>
      <c r="H580" s="173">
        <v>46.97</v>
      </c>
      <c r="I580" s="174"/>
      <c r="L580" s="170"/>
      <c r="M580" s="175"/>
      <c r="N580" s="176"/>
      <c r="O580" s="176"/>
      <c r="P580" s="176"/>
      <c r="Q580" s="176"/>
      <c r="R580" s="176"/>
      <c r="S580" s="176"/>
      <c r="T580" s="177"/>
      <c r="AT580" s="171" t="s">
        <v>171</v>
      </c>
      <c r="AU580" s="171" t="s">
        <v>82</v>
      </c>
      <c r="AV580" s="13" t="s">
        <v>82</v>
      </c>
      <c r="AW580" s="13" t="s">
        <v>33</v>
      </c>
      <c r="AX580" s="13" t="s">
        <v>72</v>
      </c>
      <c r="AY580" s="171" t="s">
        <v>116</v>
      </c>
    </row>
    <row r="581" spans="1:65" s="13" customFormat="1" ht="10.199999999999999" x14ac:dyDescent="0.2">
      <c r="B581" s="170"/>
      <c r="D581" s="166" t="s">
        <v>171</v>
      </c>
      <c r="E581" s="171" t="s">
        <v>3</v>
      </c>
      <c r="F581" s="172" t="s">
        <v>328</v>
      </c>
      <c r="H581" s="173">
        <v>179.05</v>
      </c>
      <c r="I581" s="174"/>
      <c r="L581" s="170"/>
      <c r="M581" s="175"/>
      <c r="N581" s="176"/>
      <c r="O581" s="176"/>
      <c r="P581" s="176"/>
      <c r="Q581" s="176"/>
      <c r="R581" s="176"/>
      <c r="S581" s="176"/>
      <c r="T581" s="177"/>
      <c r="AT581" s="171" t="s">
        <v>171</v>
      </c>
      <c r="AU581" s="171" t="s">
        <v>82</v>
      </c>
      <c r="AV581" s="13" t="s">
        <v>82</v>
      </c>
      <c r="AW581" s="13" t="s">
        <v>33</v>
      </c>
      <c r="AX581" s="13" t="s">
        <v>72</v>
      </c>
      <c r="AY581" s="171" t="s">
        <v>116</v>
      </c>
    </row>
    <row r="582" spans="1:65" s="13" customFormat="1" ht="10.199999999999999" x14ac:dyDescent="0.2">
      <c r="B582" s="170"/>
      <c r="D582" s="166" t="s">
        <v>171</v>
      </c>
      <c r="E582" s="171" t="s">
        <v>3</v>
      </c>
      <c r="F582" s="172" t="s">
        <v>357</v>
      </c>
      <c r="H582" s="173">
        <v>26.98</v>
      </c>
      <c r="I582" s="174"/>
      <c r="L582" s="170"/>
      <c r="M582" s="175"/>
      <c r="N582" s="176"/>
      <c r="O582" s="176"/>
      <c r="P582" s="176"/>
      <c r="Q582" s="176"/>
      <c r="R582" s="176"/>
      <c r="S582" s="176"/>
      <c r="T582" s="177"/>
      <c r="AT582" s="171" t="s">
        <v>171</v>
      </c>
      <c r="AU582" s="171" t="s">
        <v>82</v>
      </c>
      <c r="AV582" s="13" t="s">
        <v>82</v>
      </c>
      <c r="AW582" s="13" t="s">
        <v>33</v>
      </c>
      <c r="AX582" s="13" t="s">
        <v>72</v>
      </c>
      <c r="AY582" s="171" t="s">
        <v>116</v>
      </c>
    </row>
    <row r="583" spans="1:65" s="15" customFormat="1" ht="10.199999999999999" x14ac:dyDescent="0.2">
      <c r="B583" s="186"/>
      <c r="D583" s="166" t="s">
        <v>171</v>
      </c>
      <c r="E583" s="187" t="s">
        <v>3</v>
      </c>
      <c r="F583" s="188" t="s">
        <v>329</v>
      </c>
      <c r="H583" s="187" t="s">
        <v>3</v>
      </c>
      <c r="I583" s="189"/>
      <c r="L583" s="186"/>
      <c r="M583" s="190"/>
      <c r="N583" s="191"/>
      <c r="O583" s="191"/>
      <c r="P583" s="191"/>
      <c r="Q583" s="191"/>
      <c r="R583" s="191"/>
      <c r="S583" s="191"/>
      <c r="T583" s="192"/>
      <c r="AT583" s="187" t="s">
        <v>171</v>
      </c>
      <c r="AU583" s="187" t="s">
        <v>82</v>
      </c>
      <c r="AV583" s="15" t="s">
        <v>80</v>
      </c>
      <c r="AW583" s="15" t="s">
        <v>33</v>
      </c>
      <c r="AX583" s="15" t="s">
        <v>72</v>
      </c>
      <c r="AY583" s="187" t="s">
        <v>116</v>
      </c>
    </row>
    <row r="584" spans="1:65" s="13" customFormat="1" ht="10.199999999999999" x14ac:dyDescent="0.2">
      <c r="B584" s="170"/>
      <c r="D584" s="166" t="s">
        <v>171</v>
      </c>
      <c r="E584" s="171" t="s">
        <v>3</v>
      </c>
      <c r="F584" s="172" t="s">
        <v>330</v>
      </c>
      <c r="H584" s="173">
        <v>51.41</v>
      </c>
      <c r="I584" s="174"/>
      <c r="L584" s="170"/>
      <c r="M584" s="175"/>
      <c r="N584" s="176"/>
      <c r="O584" s="176"/>
      <c r="P584" s="176"/>
      <c r="Q584" s="176"/>
      <c r="R584" s="176"/>
      <c r="S584" s="176"/>
      <c r="T584" s="177"/>
      <c r="AT584" s="171" t="s">
        <v>171</v>
      </c>
      <c r="AU584" s="171" t="s">
        <v>82</v>
      </c>
      <c r="AV584" s="13" t="s">
        <v>82</v>
      </c>
      <c r="AW584" s="13" t="s">
        <v>33</v>
      </c>
      <c r="AX584" s="13" t="s">
        <v>72</v>
      </c>
      <c r="AY584" s="171" t="s">
        <v>116</v>
      </c>
    </row>
    <row r="585" spans="1:65" s="13" customFormat="1" ht="10.199999999999999" x14ac:dyDescent="0.2">
      <c r="B585" s="170"/>
      <c r="D585" s="166" t="s">
        <v>171</v>
      </c>
      <c r="E585" s="171" t="s">
        <v>3</v>
      </c>
      <c r="F585" s="172" t="s">
        <v>331</v>
      </c>
      <c r="H585" s="173">
        <v>24.47</v>
      </c>
      <c r="I585" s="174"/>
      <c r="L585" s="170"/>
      <c r="M585" s="175"/>
      <c r="N585" s="176"/>
      <c r="O585" s="176"/>
      <c r="P585" s="176"/>
      <c r="Q585" s="176"/>
      <c r="R585" s="176"/>
      <c r="S585" s="176"/>
      <c r="T585" s="177"/>
      <c r="AT585" s="171" t="s">
        <v>171</v>
      </c>
      <c r="AU585" s="171" t="s">
        <v>82</v>
      </c>
      <c r="AV585" s="13" t="s">
        <v>82</v>
      </c>
      <c r="AW585" s="13" t="s">
        <v>33</v>
      </c>
      <c r="AX585" s="13" t="s">
        <v>72</v>
      </c>
      <c r="AY585" s="171" t="s">
        <v>116</v>
      </c>
    </row>
    <row r="586" spans="1:65" s="13" customFormat="1" ht="10.199999999999999" x14ac:dyDescent="0.2">
      <c r="B586" s="170"/>
      <c r="D586" s="166" t="s">
        <v>171</v>
      </c>
      <c r="E586" s="171" t="s">
        <v>3</v>
      </c>
      <c r="F586" s="172" t="s">
        <v>332</v>
      </c>
      <c r="H586" s="173">
        <v>135.49</v>
      </c>
      <c r="I586" s="174"/>
      <c r="L586" s="170"/>
      <c r="M586" s="175"/>
      <c r="N586" s="176"/>
      <c r="O586" s="176"/>
      <c r="P586" s="176"/>
      <c r="Q586" s="176"/>
      <c r="R586" s="176"/>
      <c r="S586" s="176"/>
      <c r="T586" s="177"/>
      <c r="AT586" s="171" t="s">
        <v>171</v>
      </c>
      <c r="AU586" s="171" t="s">
        <v>82</v>
      </c>
      <c r="AV586" s="13" t="s">
        <v>82</v>
      </c>
      <c r="AW586" s="13" t="s">
        <v>33</v>
      </c>
      <c r="AX586" s="13" t="s">
        <v>72</v>
      </c>
      <c r="AY586" s="171" t="s">
        <v>116</v>
      </c>
    </row>
    <row r="587" spans="1:65" s="13" customFormat="1" ht="10.199999999999999" x14ac:dyDescent="0.2">
      <c r="B587" s="170"/>
      <c r="D587" s="166" t="s">
        <v>171</v>
      </c>
      <c r="E587" s="171" t="s">
        <v>3</v>
      </c>
      <c r="F587" s="172" t="s">
        <v>358</v>
      </c>
      <c r="H587" s="173">
        <v>20.21</v>
      </c>
      <c r="I587" s="174"/>
      <c r="L587" s="170"/>
      <c r="M587" s="175"/>
      <c r="N587" s="176"/>
      <c r="O587" s="176"/>
      <c r="P587" s="176"/>
      <c r="Q587" s="176"/>
      <c r="R587" s="176"/>
      <c r="S587" s="176"/>
      <c r="T587" s="177"/>
      <c r="AT587" s="171" t="s">
        <v>171</v>
      </c>
      <c r="AU587" s="171" t="s">
        <v>82</v>
      </c>
      <c r="AV587" s="13" t="s">
        <v>82</v>
      </c>
      <c r="AW587" s="13" t="s">
        <v>33</v>
      </c>
      <c r="AX587" s="13" t="s">
        <v>72</v>
      </c>
      <c r="AY587" s="171" t="s">
        <v>116</v>
      </c>
    </row>
    <row r="588" spans="1:65" s="13" customFormat="1" ht="10.199999999999999" x14ac:dyDescent="0.2">
      <c r="B588" s="170"/>
      <c r="D588" s="166" t="s">
        <v>171</v>
      </c>
      <c r="E588" s="171" t="s">
        <v>3</v>
      </c>
      <c r="F588" s="172" t="s">
        <v>333</v>
      </c>
      <c r="H588" s="173">
        <v>19.88</v>
      </c>
      <c r="I588" s="174"/>
      <c r="L588" s="170"/>
      <c r="M588" s="175"/>
      <c r="N588" s="176"/>
      <c r="O588" s="176"/>
      <c r="P588" s="176"/>
      <c r="Q588" s="176"/>
      <c r="R588" s="176"/>
      <c r="S588" s="176"/>
      <c r="T588" s="177"/>
      <c r="AT588" s="171" t="s">
        <v>171</v>
      </c>
      <c r="AU588" s="171" t="s">
        <v>82</v>
      </c>
      <c r="AV588" s="13" t="s">
        <v>82</v>
      </c>
      <c r="AW588" s="13" t="s">
        <v>33</v>
      </c>
      <c r="AX588" s="13" t="s">
        <v>72</v>
      </c>
      <c r="AY588" s="171" t="s">
        <v>116</v>
      </c>
    </row>
    <row r="589" spans="1:65" s="13" customFormat="1" ht="10.199999999999999" x14ac:dyDescent="0.2">
      <c r="B589" s="170"/>
      <c r="D589" s="166" t="s">
        <v>171</v>
      </c>
      <c r="E589" s="171" t="s">
        <v>3</v>
      </c>
      <c r="F589" s="172" t="s">
        <v>334</v>
      </c>
      <c r="H589" s="173">
        <v>80.22</v>
      </c>
      <c r="I589" s="174"/>
      <c r="L589" s="170"/>
      <c r="M589" s="175"/>
      <c r="N589" s="176"/>
      <c r="O589" s="176"/>
      <c r="P589" s="176"/>
      <c r="Q589" s="176"/>
      <c r="R589" s="176"/>
      <c r="S589" s="176"/>
      <c r="T589" s="177"/>
      <c r="AT589" s="171" t="s">
        <v>171</v>
      </c>
      <c r="AU589" s="171" t="s">
        <v>82</v>
      </c>
      <c r="AV589" s="13" t="s">
        <v>82</v>
      </c>
      <c r="AW589" s="13" t="s">
        <v>33</v>
      </c>
      <c r="AX589" s="13" t="s">
        <v>72</v>
      </c>
      <c r="AY589" s="171" t="s">
        <v>116</v>
      </c>
    </row>
    <row r="590" spans="1:65" s="13" customFormat="1" ht="10.199999999999999" x14ac:dyDescent="0.2">
      <c r="B590" s="170"/>
      <c r="D590" s="166" t="s">
        <v>171</v>
      </c>
      <c r="E590" s="171" t="s">
        <v>3</v>
      </c>
      <c r="F590" s="172" t="s">
        <v>359</v>
      </c>
      <c r="H590" s="173">
        <v>9.98</v>
      </c>
      <c r="I590" s="174"/>
      <c r="L590" s="170"/>
      <c r="M590" s="175"/>
      <c r="N590" s="176"/>
      <c r="O590" s="176"/>
      <c r="P590" s="176"/>
      <c r="Q590" s="176"/>
      <c r="R590" s="176"/>
      <c r="S590" s="176"/>
      <c r="T590" s="177"/>
      <c r="AT590" s="171" t="s">
        <v>171</v>
      </c>
      <c r="AU590" s="171" t="s">
        <v>82</v>
      </c>
      <c r="AV590" s="13" t="s">
        <v>82</v>
      </c>
      <c r="AW590" s="13" t="s">
        <v>33</v>
      </c>
      <c r="AX590" s="13" t="s">
        <v>72</v>
      </c>
      <c r="AY590" s="171" t="s">
        <v>116</v>
      </c>
    </row>
    <row r="591" spans="1:65" s="14" customFormat="1" ht="10.199999999999999" x14ac:dyDescent="0.2">
      <c r="B591" s="178"/>
      <c r="D591" s="166" t="s">
        <v>171</v>
      </c>
      <c r="E591" s="179" t="s">
        <v>3</v>
      </c>
      <c r="F591" s="180" t="s">
        <v>181</v>
      </c>
      <c r="H591" s="181">
        <v>4385.04</v>
      </c>
      <c r="I591" s="182"/>
      <c r="L591" s="178"/>
      <c r="M591" s="193"/>
      <c r="N591" s="194"/>
      <c r="O591" s="194"/>
      <c r="P591" s="194"/>
      <c r="Q591" s="194"/>
      <c r="R591" s="194"/>
      <c r="S591" s="194"/>
      <c r="T591" s="195"/>
      <c r="AT591" s="179" t="s">
        <v>171</v>
      </c>
      <c r="AU591" s="179" t="s">
        <v>82</v>
      </c>
      <c r="AV591" s="14" t="s">
        <v>133</v>
      </c>
      <c r="AW591" s="14" t="s">
        <v>33</v>
      </c>
      <c r="AX591" s="14" t="s">
        <v>80</v>
      </c>
      <c r="AY591" s="179" t="s">
        <v>116</v>
      </c>
    </row>
    <row r="592" spans="1:65" s="2" customFormat="1" ht="16.5" customHeight="1" x14ac:dyDescent="0.2">
      <c r="A592" s="33"/>
      <c r="B592" s="152"/>
      <c r="C592" s="153" t="s">
        <v>631</v>
      </c>
      <c r="D592" s="153" t="s">
        <v>119</v>
      </c>
      <c r="E592" s="154" t="s">
        <v>632</v>
      </c>
      <c r="F592" s="155" t="s">
        <v>633</v>
      </c>
      <c r="G592" s="156" t="s">
        <v>198</v>
      </c>
      <c r="H592" s="157">
        <v>388.84</v>
      </c>
      <c r="I592" s="158"/>
      <c r="J592" s="159">
        <f>ROUND(I592*H592,2)</f>
        <v>0</v>
      </c>
      <c r="K592" s="155" t="s">
        <v>199</v>
      </c>
      <c r="L592" s="34"/>
      <c r="M592" s="160" t="s">
        <v>3</v>
      </c>
      <c r="N592" s="161" t="s">
        <v>43</v>
      </c>
      <c r="O592" s="54"/>
      <c r="P592" s="162">
        <f>O592*H592</f>
        <v>0</v>
      </c>
      <c r="Q592" s="162">
        <v>2.1000000000000001E-4</v>
      </c>
      <c r="R592" s="162">
        <f>Q592*H592</f>
        <v>8.1656400000000004E-2</v>
      </c>
      <c r="S592" s="162">
        <v>0</v>
      </c>
      <c r="T592" s="163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164" t="s">
        <v>343</v>
      </c>
      <c r="AT592" s="164" t="s">
        <v>119</v>
      </c>
      <c r="AU592" s="164" t="s">
        <v>82</v>
      </c>
      <c r="AY592" s="18" t="s">
        <v>116</v>
      </c>
      <c r="BE592" s="165">
        <f>IF(N592="základní",J592,0)</f>
        <v>0</v>
      </c>
      <c r="BF592" s="165">
        <f>IF(N592="snížená",J592,0)</f>
        <v>0</v>
      </c>
      <c r="BG592" s="165">
        <f>IF(N592="zákl. přenesená",J592,0)</f>
        <v>0</v>
      </c>
      <c r="BH592" s="165">
        <f>IF(N592="sníž. přenesená",J592,0)</f>
        <v>0</v>
      </c>
      <c r="BI592" s="165">
        <f>IF(N592="nulová",J592,0)</f>
        <v>0</v>
      </c>
      <c r="BJ592" s="18" t="s">
        <v>80</v>
      </c>
      <c r="BK592" s="165">
        <f>ROUND(I592*H592,2)</f>
        <v>0</v>
      </c>
      <c r="BL592" s="18" t="s">
        <v>343</v>
      </c>
      <c r="BM592" s="164" t="s">
        <v>634</v>
      </c>
    </row>
    <row r="593" spans="1:51" s="2" customFormat="1" ht="19.2" x14ac:dyDescent="0.2">
      <c r="A593" s="33"/>
      <c r="B593" s="34"/>
      <c r="C593" s="33"/>
      <c r="D593" s="166" t="s">
        <v>125</v>
      </c>
      <c r="E593" s="33"/>
      <c r="F593" s="167" t="s">
        <v>635</v>
      </c>
      <c r="G593" s="33"/>
      <c r="H593" s="33"/>
      <c r="I593" s="92"/>
      <c r="J593" s="33"/>
      <c r="K593" s="33"/>
      <c r="L593" s="34"/>
      <c r="M593" s="168"/>
      <c r="N593" s="169"/>
      <c r="O593" s="54"/>
      <c r="P593" s="54"/>
      <c r="Q593" s="54"/>
      <c r="R593" s="54"/>
      <c r="S593" s="54"/>
      <c r="T593" s="55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T593" s="18" t="s">
        <v>125</v>
      </c>
      <c r="AU593" s="18" t="s">
        <v>82</v>
      </c>
    </row>
    <row r="594" spans="1:51" s="15" customFormat="1" ht="10.199999999999999" x14ac:dyDescent="0.2">
      <c r="B594" s="186"/>
      <c r="D594" s="166" t="s">
        <v>171</v>
      </c>
      <c r="E594" s="187" t="s">
        <v>3</v>
      </c>
      <c r="F594" s="188" t="s">
        <v>215</v>
      </c>
      <c r="H594" s="187" t="s">
        <v>3</v>
      </c>
      <c r="I594" s="189"/>
      <c r="L594" s="186"/>
      <c r="M594" s="190"/>
      <c r="N594" s="191"/>
      <c r="O594" s="191"/>
      <c r="P594" s="191"/>
      <c r="Q594" s="191"/>
      <c r="R594" s="191"/>
      <c r="S594" s="191"/>
      <c r="T594" s="192"/>
      <c r="AT594" s="187" t="s">
        <v>171</v>
      </c>
      <c r="AU594" s="187" t="s">
        <v>82</v>
      </c>
      <c r="AV594" s="15" t="s">
        <v>80</v>
      </c>
      <c r="AW594" s="15" t="s">
        <v>33</v>
      </c>
      <c r="AX594" s="15" t="s">
        <v>72</v>
      </c>
      <c r="AY594" s="187" t="s">
        <v>116</v>
      </c>
    </row>
    <row r="595" spans="1:51" s="13" customFormat="1" ht="10.199999999999999" x14ac:dyDescent="0.2">
      <c r="B595" s="170"/>
      <c r="D595" s="166" t="s">
        <v>171</v>
      </c>
      <c r="E595" s="171" t="s">
        <v>3</v>
      </c>
      <c r="F595" s="172" t="s">
        <v>300</v>
      </c>
      <c r="H595" s="173">
        <v>53.06</v>
      </c>
      <c r="I595" s="174"/>
      <c r="L595" s="170"/>
      <c r="M595" s="175"/>
      <c r="N595" s="176"/>
      <c r="O595" s="176"/>
      <c r="P595" s="176"/>
      <c r="Q595" s="176"/>
      <c r="R595" s="176"/>
      <c r="S595" s="176"/>
      <c r="T595" s="177"/>
      <c r="AT595" s="171" t="s">
        <v>171</v>
      </c>
      <c r="AU595" s="171" t="s">
        <v>82</v>
      </c>
      <c r="AV595" s="13" t="s">
        <v>82</v>
      </c>
      <c r="AW595" s="13" t="s">
        <v>33</v>
      </c>
      <c r="AX595" s="13" t="s">
        <v>72</v>
      </c>
      <c r="AY595" s="171" t="s">
        <v>116</v>
      </c>
    </row>
    <row r="596" spans="1:51" s="15" customFormat="1" ht="10.199999999999999" x14ac:dyDescent="0.2">
      <c r="B596" s="186"/>
      <c r="D596" s="166" t="s">
        <v>171</v>
      </c>
      <c r="E596" s="187" t="s">
        <v>3</v>
      </c>
      <c r="F596" s="188" t="s">
        <v>217</v>
      </c>
      <c r="H596" s="187" t="s">
        <v>3</v>
      </c>
      <c r="I596" s="189"/>
      <c r="L596" s="186"/>
      <c r="M596" s="190"/>
      <c r="N596" s="191"/>
      <c r="O596" s="191"/>
      <c r="P596" s="191"/>
      <c r="Q596" s="191"/>
      <c r="R596" s="191"/>
      <c r="S596" s="191"/>
      <c r="T596" s="192"/>
      <c r="AT596" s="187" t="s">
        <v>171</v>
      </c>
      <c r="AU596" s="187" t="s">
        <v>82</v>
      </c>
      <c r="AV596" s="15" t="s">
        <v>80</v>
      </c>
      <c r="AW596" s="15" t="s">
        <v>33</v>
      </c>
      <c r="AX596" s="15" t="s">
        <v>72</v>
      </c>
      <c r="AY596" s="187" t="s">
        <v>116</v>
      </c>
    </row>
    <row r="597" spans="1:51" s="13" customFormat="1" ht="10.199999999999999" x14ac:dyDescent="0.2">
      <c r="B597" s="170"/>
      <c r="D597" s="166" t="s">
        <v>171</v>
      </c>
      <c r="E597" s="171" t="s">
        <v>3</v>
      </c>
      <c r="F597" s="172" t="s">
        <v>305</v>
      </c>
      <c r="H597" s="173">
        <v>152.63999999999999</v>
      </c>
      <c r="I597" s="174"/>
      <c r="L597" s="170"/>
      <c r="M597" s="175"/>
      <c r="N597" s="176"/>
      <c r="O597" s="176"/>
      <c r="P597" s="176"/>
      <c r="Q597" s="176"/>
      <c r="R597" s="176"/>
      <c r="S597" s="176"/>
      <c r="T597" s="177"/>
      <c r="AT597" s="171" t="s">
        <v>171</v>
      </c>
      <c r="AU597" s="171" t="s">
        <v>82</v>
      </c>
      <c r="AV597" s="13" t="s">
        <v>82</v>
      </c>
      <c r="AW597" s="13" t="s">
        <v>33</v>
      </c>
      <c r="AX597" s="13" t="s">
        <v>72</v>
      </c>
      <c r="AY597" s="171" t="s">
        <v>116</v>
      </c>
    </row>
    <row r="598" spans="1:51" s="15" customFormat="1" ht="10.199999999999999" x14ac:dyDescent="0.2">
      <c r="B598" s="186"/>
      <c r="D598" s="166" t="s">
        <v>171</v>
      </c>
      <c r="E598" s="187" t="s">
        <v>3</v>
      </c>
      <c r="F598" s="188" t="s">
        <v>223</v>
      </c>
      <c r="H598" s="187" t="s">
        <v>3</v>
      </c>
      <c r="I598" s="189"/>
      <c r="L598" s="186"/>
      <c r="M598" s="190"/>
      <c r="N598" s="191"/>
      <c r="O598" s="191"/>
      <c r="P598" s="191"/>
      <c r="Q598" s="191"/>
      <c r="R598" s="191"/>
      <c r="S598" s="191"/>
      <c r="T598" s="192"/>
      <c r="AT598" s="187" t="s">
        <v>171</v>
      </c>
      <c r="AU598" s="187" t="s">
        <v>82</v>
      </c>
      <c r="AV598" s="15" t="s">
        <v>80</v>
      </c>
      <c r="AW598" s="15" t="s">
        <v>33</v>
      </c>
      <c r="AX598" s="15" t="s">
        <v>72</v>
      </c>
      <c r="AY598" s="187" t="s">
        <v>116</v>
      </c>
    </row>
    <row r="599" spans="1:51" s="13" customFormat="1" ht="10.199999999999999" x14ac:dyDescent="0.2">
      <c r="B599" s="170"/>
      <c r="D599" s="166" t="s">
        <v>171</v>
      </c>
      <c r="E599" s="171" t="s">
        <v>3</v>
      </c>
      <c r="F599" s="172" t="s">
        <v>323</v>
      </c>
      <c r="H599" s="173">
        <v>131.72999999999999</v>
      </c>
      <c r="I599" s="174"/>
      <c r="L599" s="170"/>
      <c r="M599" s="175"/>
      <c r="N599" s="176"/>
      <c r="O599" s="176"/>
      <c r="P599" s="176"/>
      <c r="Q599" s="176"/>
      <c r="R599" s="176"/>
      <c r="S599" s="176"/>
      <c r="T599" s="177"/>
      <c r="AT599" s="171" t="s">
        <v>171</v>
      </c>
      <c r="AU599" s="171" t="s">
        <v>82</v>
      </c>
      <c r="AV599" s="13" t="s">
        <v>82</v>
      </c>
      <c r="AW599" s="13" t="s">
        <v>33</v>
      </c>
      <c r="AX599" s="13" t="s">
        <v>72</v>
      </c>
      <c r="AY599" s="171" t="s">
        <v>116</v>
      </c>
    </row>
    <row r="600" spans="1:51" s="15" customFormat="1" ht="10.199999999999999" x14ac:dyDescent="0.2">
      <c r="B600" s="186"/>
      <c r="D600" s="166" t="s">
        <v>171</v>
      </c>
      <c r="E600" s="187" t="s">
        <v>3</v>
      </c>
      <c r="F600" s="188" t="s">
        <v>329</v>
      </c>
      <c r="H600" s="187" t="s">
        <v>3</v>
      </c>
      <c r="I600" s="189"/>
      <c r="L600" s="186"/>
      <c r="M600" s="190"/>
      <c r="N600" s="191"/>
      <c r="O600" s="191"/>
      <c r="P600" s="191"/>
      <c r="Q600" s="191"/>
      <c r="R600" s="191"/>
      <c r="S600" s="191"/>
      <c r="T600" s="192"/>
      <c r="AT600" s="187" t="s">
        <v>171</v>
      </c>
      <c r="AU600" s="187" t="s">
        <v>82</v>
      </c>
      <c r="AV600" s="15" t="s">
        <v>80</v>
      </c>
      <c r="AW600" s="15" t="s">
        <v>33</v>
      </c>
      <c r="AX600" s="15" t="s">
        <v>72</v>
      </c>
      <c r="AY600" s="187" t="s">
        <v>116</v>
      </c>
    </row>
    <row r="601" spans="1:51" s="13" customFormat="1" ht="10.199999999999999" x14ac:dyDescent="0.2">
      <c r="B601" s="170"/>
      <c r="D601" s="166" t="s">
        <v>171</v>
      </c>
      <c r="E601" s="171" t="s">
        <v>3</v>
      </c>
      <c r="F601" s="172" t="s">
        <v>330</v>
      </c>
      <c r="H601" s="173">
        <v>51.41</v>
      </c>
      <c r="I601" s="174"/>
      <c r="L601" s="170"/>
      <c r="M601" s="175"/>
      <c r="N601" s="176"/>
      <c r="O601" s="176"/>
      <c r="P601" s="176"/>
      <c r="Q601" s="176"/>
      <c r="R601" s="176"/>
      <c r="S601" s="176"/>
      <c r="T601" s="177"/>
      <c r="AT601" s="171" t="s">
        <v>171</v>
      </c>
      <c r="AU601" s="171" t="s">
        <v>82</v>
      </c>
      <c r="AV601" s="13" t="s">
        <v>82</v>
      </c>
      <c r="AW601" s="13" t="s">
        <v>33</v>
      </c>
      <c r="AX601" s="13" t="s">
        <v>72</v>
      </c>
      <c r="AY601" s="171" t="s">
        <v>116</v>
      </c>
    </row>
    <row r="602" spans="1:51" s="14" customFormat="1" ht="10.199999999999999" x14ac:dyDescent="0.2">
      <c r="B602" s="178"/>
      <c r="D602" s="166" t="s">
        <v>171</v>
      </c>
      <c r="E602" s="179" t="s">
        <v>3</v>
      </c>
      <c r="F602" s="180" t="s">
        <v>181</v>
      </c>
      <c r="H602" s="181">
        <v>388.84</v>
      </c>
      <c r="I602" s="182"/>
      <c r="L602" s="178"/>
      <c r="M602" s="183"/>
      <c r="N602" s="184"/>
      <c r="O602" s="184"/>
      <c r="P602" s="184"/>
      <c r="Q602" s="184"/>
      <c r="R602" s="184"/>
      <c r="S602" s="184"/>
      <c r="T602" s="185"/>
      <c r="AT602" s="179" t="s">
        <v>171</v>
      </c>
      <c r="AU602" s="179" t="s">
        <v>82</v>
      </c>
      <c r="AV602" s="14" t="s">
        <v>133</v>
      </c>
      <c r="AW602" s="14" t="s">
        <v>33</v>
      </c>
      <c r="AX602" s="14" t="s">
        <v>80</v>
      </c>
      <c r="AY602" s="179" t="s">
        <v>116</v>
      </c>
    </row>
    <row r="603" spans="1:51" s="2" customFormat="1" ht="6.9" customHeight="1" x14ac:dyDescent="0.2">
      <c r="A603" s="33"/>
      <c r="B603" s="43"/>
      <c r="C603" s="44"/>
      <c r="D603" s="44"/>
      <c r="E603" s="44"/>
      <c r="F603" s="44"/>
      <c r="G603" s="44"/>
      <c r="H603" s="44"/>
      <c r="I603" s="112"/>
      <c r="J603" s="44"/>
      <c r="K603" s="44"/>
      <c r="L603" s="34"/>
      <c r="M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</row>
  </sheetData>
  <autoFilter ref="C88:K602" xr:uid="{00000000-0009-0000-0000-000002000000}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4.4" x14ac:dyDescent="0.2"/>
  <cols>
    <col min="1" max="1" width="8.28515625" style="206" customWidth="1"/>
    <col min="2" max="2" width="1.7109375" style="206" customWidth="1"/>
    <col min="3" max="4" width="5" style="206" customWidth="1"/>
    <col min="5" max="5" width="11.7109375" style="206" customWidth="1"/>
    <col min="6" max="6" width="9.140625" style="206" customWidth="1"/>
    <col min="7" max="7" width="5" style="206" customWidth="1"/>
    <col min="8" max="8" width="77.85546875" style="206" customWidth="1"/>
    <col min="9" max="10" width="20" style="206" customWidth="1"/>
    <col min="11" max="11" width="1.7109375" style="206" customWidth="1"/>
  </cols>
  <sheetData>
    <row r="1" spans="2:11" s="1" customFormat="1" ht="37.5" customHeight="1" x14ac:dyDescent="0.2"/>
    <row r="2" spans="2:11" s="1" customFormat="1" ht="7.5" customHeight="1" x14ac:dyDescent="0.2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6" customFormat="1" ht="45" customHeight="1" x14ac:dyDescent="0.2">
      <c r="B3" s="210"/>
      <c r="C3" s="327" t="s">
        <v>636</v>
      </c>
      <c r="D3" s="327"/>
      <c r="E3" s="327"/>
      <c r="F3" s="327"/>
      <c r="G3" s="327"/>
      <c r="H3" s="327"/>
      <c r="I3" s="327"/>
      <c r="J3" s="327"/>
      <c r="K3" s="211"/>
    </row>
    <row r="4" spans="2:11" s="1" customFormat="1" ht="25.5" customHeight="1" x14ac:dyDescent="0.3">
      <c r="B4" s="212"/>
      <c r="C4" s="332" t="s">
        <v>637</v>
      </c>
      <c r="D4" s="332"/>
      <c r="E4" s="332"/>
      <c r="F4" s="332"/>
      <c r="G4" s="332"/>
      <c r="H4" s="332"/>
      <c r="I4" s="332"/>
      <c r="J4" s="332"/>
      <c r="K4" s="213"/>
    </row>
    <row r="5" spans="2:11" s="1" customFormat="1" ht="5.25" customHeight="1" x14ac:dyDescent="0.2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s="1" customFormat="1" ht="15" customHeight="1" x14ac:dyDescent="0.2">
      <c r="B6" s="212"/>
      <c r="C6" s="331" t="s">
        <v>638</v>
      </c>
      <c r="D6" s="331"/>
      <c r="E6" s="331"/>
      <c r="F6" s="331"/>
      <c r="G6" s="331"/>
      <c r="H6" s="331"/>
      <c r="I6" s="331"/>
      <c r="J6" s="331"/>
      <c r="K6" s="213"/>
    </row>
    <row r="7" spans="2:11" s="1" customFormat="1" ht="15" customHeight="1" x14ac:dyDescent="0.2">
      <c r="B7" s="216"/>
      <c r="C7" s="331" t="s">
        <v>639</v>
      </c>
      <c r="D7" s="331"/>
      <c r="E7" s="331"/>
      <c r="F7" s="331"/>
      <c r="G7" s="331"/>
      <c r="H7" s="331"/>
      <c r="I7" s="331"/>
      <c r="J7" s="331"/>
      <c r="K7" s="213"/>
    </row>
    <row r="8" spans="2:11" s="1" customFormat="1" ht="12.75" customHeight="1" x14ac:dyDescent="0.2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s="1" customFormat="1" ht="15" customHeight="1" x14ac:dyDescent="0.2">
      <c r="B9" s="216"/>
      <c r="C9" s="331" t="s">
        <v>640</v>
      </c>
      <c r="D9" s="331"/>
      <c r="E9" s="331"/>
      <c r="F9" s="331"/>
      <c r="G9" s="331"/>
      <c r="H9" s="331"/>
      <c r="I9" s="331"/>
      <c r="J9" s="331"/>
      <c r="K9" s="213"/>
    </row>
    <row r="10" spans="2:11" s="1" customFormat="1" ht="15" customHeight="1" x14ac:dyDescent="0.2">
      <c r="B10" s="216"/>
      <c r="C10" s="215"/>
      <c r="D10" s="331" t="s">
        <v>641</v>
      </c>
      <c r="E10" s="331"/>
      <c r="F10" s="331"/>
      <c r="G10" s="331"/>
      <c r="H10" s="331"/>
      <c r="I10" s="331"/>
      <c r="J10" s="331"/>
      <c r="K10" s="213"/>
    </row>
    <row r="11" spans="2:11" s="1" customFormat="1" ht="15" customHeight="1" x14ac:dyDescent="0.2">
      <c r="B11" s="216"/>
      <c r="C11" s="217"/>
      <c r="D11" s="331" t="s">
        <v>642</v>
      </c>
      <c r="E11" s="331"/>
      <c r="F11" s="331"/>
      <c r="G11" s="331"/>
      <c r="H11" s="331"/>
      <c r="I11" s="331"/>
      <c r="J11" s="331"/>
      <c r="K11" s="213"/>
    </row>
    <row r="12" spans="2:11" s="1" customFormat="1" ht="15" customHeight="1" x14ac:dyDescent="0.2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s="1" customFormat="1" ht="15" customHeight="1" x14ac:dyDescent="0.2">
      <c r="B13" s="216"/>
      <c r="C13" s="217"/>
      <c r="D13" s="218" t="s">
        <v>643</v>
      </c>
      <c r="E13" s="215"/>
      <c r="F13" s="215"/>
      <c r="G13" s="215"/>
      <c r="H13" s="215"/>
      <c r="I13" s="215"/>
      <c r="J13" s="215"/>
      <c r="K13" s="213"/>
    </row>
    <row r="14" spans="2:11" s="1" customFormat="1" ht="12.75" customHeight="1" x14ac:dyDescent="0.2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s="1" customFormat="1" ht="15" customHeight="1" x14ac:dyDescent="0.2">
      <c r="B15" s="216"/>
      <c r="C15" s="217"/>
      <c r="D15" s="331" t="s">
        <v>644</v>
      </c>
      <c r="E15" s="331"/>
      <c r="F15" s="331"/>
      <c r="G15" s="331"/>
      <c r="H15" s="331"/>
      <c r="I15" s="331"/>
      <c r="J15" s="331"/>
      <c r="K15" s="213"/>
    </row>
    <row r="16" spans="2:11" s="1" customFormat="1" ht="15" customHeight="1" x14ac:dyDescent="0.2">
      <c r="B16" s="216"/>
      <c r="C16" s="217"/>
      <c r="D16" s="331" t="s">
        <v>645</v>
      </c>
      <c r="E16" s="331"/>
      <c r="F16" s="331"/>
      <c r="G16" s="331"/>
      <c r="H16" s="331"/>
      <c r="I16" s="331"/>
      <c r="J16" s="331"/>
      <c r="K16" s="213"/>
    </row>
    <row r="17" spans="2:11" s="1" customFormat="1" ht="15" customHeight="1" x14ac:dyDescent="0.2">
      <c r="B17" s="216"/>
      <c r="C17" s="217"/>
      <c r="D17" s="331" t="s">
        <v>646</v>
      </c>
      <c r="E17" s="331"/>
      <c r="F17" s="331"/>
      <c r="G17" s="331"/>
      <c r="H17" s="331"/>
      <c r="I17" s="331"/>
      <c r="J17" s="331"/>
      <c r="K17" s="213"/>
    </row>
    <row r="18" spans="2:11" s="1" customFormat="1" ht="15" customHeight="1" x14ac:dyDescent="0.2">
      <c r="B18" s="216"/>
      <c r="C18" s="217"/>
      <c r="D18" s="217"/>
      <c r="E18" s="219" t="s">
        <v>647</v>
      </c>
      <c r="F18" s="331" t="s">
        <v>648</v>
      </c>
      <c r="G18" s="331"/>
      <c r="H18" s="331"/>
      <c r="I18" s="331"/>
      <c r="J18" s="331"/>
      <c r="K18" s="213"/>
    </row>
    <row r="19" spans="2:11" s="1" customFormat="1" ht="15" customHeight="1" x14ac:dyDescent="0.2">
      <c r="B19" s="216"/>
      <c r="C19" s="217"/>
      <c r="D19" s="217"/>
      <c r="E19" s="219" t="s">
        <v>85</v>
      </c>
      <c r="F19" s="331" t="s">
        <v>649</v>
      </c>
      <c r="G19" s="331"/>
      <c r="H19" s="331"/>
      <c r="I19" s="331"/>
      <c r="J19" s="331"/>
      <c r="K19" s="213"/>
    </row>
    <row r="20" spans="2:11" s="1" customFormat="1" ht="15" customHeight="1" x14ac:dyDescent="0.2">
      <c r="B20" s="216"/>
      <c r="C20" s="217"/>
      <c r="D20" s="217"/>
      <c r="E20" s="219" t="s">
        <v>650</v>
      </c>
      <c r="F20" s="331" t="s">
        <v>651</v>
      </c>
      <c r="G20" s="331"/>
      <c r="H20" s="331"/>
      <c r="I20" s="331"/>
      <c r="J20" s="331"/>
      <c r="K20" s="213"/>
    </row>
    <row r="21" spans="2:11" s="1" customFormat="1" ht="15" customHeight="1" x14ac:dyDescent="0.2">
      <c r="B21" s="216"/>
      <c r="C21" s="217"/>
      <c r="D21" s="217"/>
      <c r="E21" s="219" t="s">
        <v>79</v>
      </c>
      <c r="F21" s="331" t="s">
        <v>78</v>
      </c>
      <c r="G21" s="331"/>
      <c r="H21" s="331"/>
      <c r="I21" s="331"/>
      <c r="J21" s="331"/>
      <c r="K21" s="213"/>
    </row>
    <row r="22" spans="2:11" s="1" customFormat="1" ht="15" customHeight="1" x14ac:dyDescent="0.2">
      <c r="B22" s="216"/>
      <c r="C22" s="217"/>
      <c r="D22" s="217"/>
      <c r="E22" s="219" t="s">
        <v>652</v>
      </c>
      <c r="F22" s="331" t="s">
        <v>653</v>
      </c>
      <c r="G22" s="331"/>
      <c r="H22" s="331"/>
      <c r="I22" s="331"/>
      <c r="J22" s="331"/>
      <c r="K22" s="213"/>
    </row>
    <row r="23" spans="2:11" s="1" customFormat="1" ht="15" customHeight="1" x14ac:dyDescent="0.2">
      <c r="B23" s="216"/>
      <c r="C23" s="217"/>
      <c r="D23" s="217"/>
      <c r="E23" s="219" t="s">
        <v>654</v>
      </c>
      <c r="F23" s="331" t="s">
        <v>655</v>
      </c>
      <c r="G23" s="331"/>
      <c r="H23" s="331"/>
      <c r="I23" s="331"/>
      <c r="J23" s="331"/>
      <c r="K23" s="213"/>
    </row>
    <row r="24" spans="2:11" s="1" customFormat="1" ht="12.75" customHeight="1" x14ac:dyDescent="0.2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s="1" customFormat="1" ht="15" customHeight="1" x14ac:dyDescent="0.2">
      <c r="B25" s="216"/>
      <c r="C25" s="331" t="s">
        <v>656</v>
      </c>
      <c r="D25" s="331"/>
      <c r="E25" s="331"/>
      <c r="F25" s="331"/>
      <c r="G25" s="331"/>
      <c r="H25" s="331"/>
      <c r="I25" s="331"/>
      <c r="J25" s="331"/>
      <c r="K25" s="213"/>
    </row>
    <row r="26" spans="2:11" s="1" customFormat="1" ht="15" customHeight="1" x14ac:dyDescent="0.2">
      <c r="B26" s="216"/>
      <c r="C26" s="331" t="s">
        <v>657</v>
      </c>
      <c r="D26" s="331"/>
      <c r="E26" s="331"/>
      <c r="F26" s="331"/>
      <c r="G26" s="331"/>
      <c r="H26" s="331"/>
      <c r="I26" s="331"/>
      <c r="J26" s="331"/>
      <c r="K26" s="213"/>
    </row>
    <row r="27" spans="2:11" s="1" customFormat="1" ht="15" customHeight="1" x14ac:dyDescent="0.2">
      <c r="B27" s="216"/>
      <c r="C27" s="215"/>
      <c r="D27" s="331" t="s">
        <v>658</v>
      </c>
      <c r="E27" s="331"/>
      <c r="F27" s="331"/>
      <c r="G27" s="331"/>
      <c r="H27" s="331"/>
      <c r="I27" s="331"/>
      <c r="J27" s="331"/>
      <c r="K27" s="213"/>
    </row>
    <row r="28" spans="2:11" s="1" customFormat="1" ht="15" customHeight="1" x14ac:dyDescent="0.2">
      <c r="B28" s="216"/>
      <c r="C28" s="217"/>
      <c r="D28" s="331" t="s">
        <v>659</v>
      </c>
      <c r="E28" s="331"/>
      <c r="F28" s="331"/>
      <c r="G28" s="331"/>
      <c r="H28" s="331"/>
      <c r="I28" s="331"/>
      <c r="J28" s="331"/>
      <c r="K28" s="213"/>
    </row>
    <row r="29" spans="2:11" s="1" customFormat="1" ht="12.75" customHeight="1" x14ac:dyDescent="0.2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s="1" customFormat="1" ht="15" customHeight="1" x14ac:dyDescent="0.2">
      <c r="B30" s="216"/>
      <c r="C30" s="217"/>
      <c r="D30" s="331" t="s">
        <v>660</v>
      </c>
      <c r="E30" s="331"/>
      <c r="F30" s="331"/>
      <c r="G30" s="331"/>
      <c r="H30" s="331"/>
      <c r="I30" s="331"/>
      <c r="J30" s="331"/>
      <c r="K30" s="213"/>
    </row>
    <row r="31" spans="2:11" s="1" customFormat="1" ht="15" customHeight="1" x14ac:dyDescent="0.2">
      <c r="B31" s="216"/>
      <c r="C31" s="217"/>
      <c r="D31" s="331" t="s">
        <v>661</v>
      </c>
      <c r="E31" s="331"/>
      <c r="F31" s="331"/>
      <c r="G31" s="331"/>
      <c r="H31" s="331"/>
      <c r="I31" s="331"/>
      <c r="J31" s="331"/>
      <c r="K31" s="213"/>
    </row>
    <row r="32" spans="2:11" s="1" customFormat="1" ht="12.75" customHeight="1" x14ac:dyDescent="0.2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s="1" customFormat="1" ht="15" customHeight="1" x14ac:dyDescent="0.2">
      <c r="B33" s="216"/>
      <c r="C33" s="217"/>
      <c r="D33" s="331" t="s">
        <v>662</v>
      </c>
      <c r="E33" s="331"/>
      <c r="F33" s="331"/>
      <c r="G33" s="331"/>
      <c r="H33" s="331"/>
      <c r="I33" s="331"/>
      <c r="J33" s="331"/>
      <c r="K33" s="213"/>
    </row>
    <row r="34" spans="2:11" s="1" customFormat="1" ht="15" customHeight="1" x14ac:dyDescent="0.2">
      <c r="B34" s="216"/>
      <c r="C34" s="217"/>
      <c r="D34" s="331" t="s">
        <v>663</v>
      </c>
      <c r="E34" s="331"/>
      <c r="F34" s="331"/>
      <c r="G34" s="331"/>
      <c r="H34" s="331"/>
      <c r="I34" s="331"/>
      <c r="J34" s="331"/>
      <c r="K34" s="213"/>
    </row>
    <row r="35" spans="2:11" s="1" customFormat="1" ht="15" customHeight="1" x14ac:dyDescent="0.2">
      <c r="B35" s="216"/>
      <c r="C35" s="217"/>
      <c r="D35" s="331" t="s">
        <v>664</v>
      </c>
      <c r="E35" s="331"/>
      <c r="F35" s="331"/>
      <c r="G35" s="331"/>
      <c r="H35" s="331"/>
      <c r="I35" s="331"/>
      <c r="J35" s="331"/>
      <c r="K35" s="213"/>
    </row>
    <row r="36" spans="2:11" s="1" customFormat="1" ht="15" customHeight="1" x14ac:dyDescent="0.2">
      <c r="B36" s="216"/>
      <c r="C36" s="217"/>
      <c r="D36" s="215"/>
      <c r="E36" s="218" t="s">
        <v>101</v>
      </c>
      <c r="F36" s="215"/>
      <c r="G36" s="331" t="s">
        <v>665</v>
      </c>
      <c r="H36" s="331"/>
      <c r="I36" s="331"/>
      <c r="J36" s="331"/>
      <c r="K36" s="213"/>
    </row>
    <row r="37" spans="2:11" s="1" customFormat="1" ht="30.75" customHeight="1" x14ac:dyDescent="0.2">
      <c r="B37" s="216"/>
      <c r="C37" s="217"/>
      <c r="D37" s="215"/>
      <c r="E37" s="218" t="s">
        <v>666</v>
      </c>
      <c r="F37" s="215"/>
      <c r="G37" s="331" t="s">
        <v>667</v>
      </c>
      <c r="H37" s="331"/>
      <c r="I37" s="331"/>
      <c r="J37" s="331"/>
      <c r="K37" s="213"/>
    </row>
    <row r="38" spans="2:11" s="1" customFormat="1" ht="15" customHeight="1" x14ac:dyDescent="0.2">
      <c r="B38" s="216"/>
      <c r="C38" s="217"/>
      <c r="D38" s="215"/>
      <c r="E38" s="218" t="s">
        <v>53</v>
      </c>
      <c r="F38" s="215"/>
      <c r="G38" s="331" t="s">
        <v>668</v>
      </c>
      <c r="H38" s="331"/>
      <c r="I38" s="331"/>
      <c r="J38" s="331"/>
      <c r="K38" s="213"/>
    </row>
    <row r="39" spans="2:11" s="1" customFormat="1" ht="15" customHeight="1" x14ac:dyDescent="0.2">
      <c r="B39" s="216"/>
      <c r="C39" s="217"/>
      <c r="D39" s="215"/>
      <c r="E39" s="218" t="s">
        <v>54</v>
      </c>
      <c r="F39" s="215"/>
      <c r="G39" s="331" t="s">
        <v>669</v>
      </c>
      <c r="H39" s="331"/>
      <c r="I39" s="331"/>
      <c r="J39" s="331"/>
      <c r="K39" s="213"/>
    </row>
    <row r="40" spans="2:11" s="1" customFormat="1" ht="15" customHeight="1" x14ac:dyDescent="0.2">
      <c r="B40" s="216"/>
      <c r="C40" s="217"/>
      <c r="D40" s="215"/>
      <c r="E40" s="218" t="s">
        <v>102</v>
      </c>
      <c r="F40" s="215"/>
      <c r="G40" s="331" t="s">
        <v>670</v>
      </c>
      <c r="H40" s="331"/>
      <c r="I40" s="331"/>
      <c r="J40" s="331"/>
      <c r="K40" s="213"/>
    </row>
    <row r="41" spans="2:11" s="1" customFormat="1" ht="15" customHeight="1" x14ac:dyDescent="0.2">
      <c r="B41" s="216"/>
      <c r="C41" s="217"/>
      <c r="D41" s="215"/>
      <c r="E41" s="218" t="s">
        <v>103</v>
      </c>
      <c r="F41" s="215"/>
      <c r="G41" s="331" t="s">
        <v>671</v>
      </c>
      <c r="H41" s="331"/>
      <c r="I41" s="331"/>
      <c r="J41" s="331"/>
      <c r="K41" s="213"/>
    </row>
    <row r="42" spans="2:11" s="1" customFormat="1" ht="15" customHeight="1" x14ac:dyDescent="0.2">
      <c r="B42" s="216"/>
      <c r="C42" s="217"/>
      <c r="D42" s="215"/>
      <c r="E42" s="218" t="s">
        <v>672</v>
      </c>
      <c r="F42" s="215"/>
      <c r="G42" s="331" t="s">
        <v>673</v>
      </c>
      <c r="H42" s="331"/>
      <c r="I42" s="331"/>
      <c r="J42" s="331"/>
      <c r="K42" s="213"/>
    </row>
    <row r="43" spans="2:11" s="1" customFormat="1" ht="15" customHeight="1" x14ac:dyDescent="0.2">
      <c r="B43" s="216"/>
      <c r="C43" s="217"/>
      <c r="D43" s="215"/>
      <c r="E43" s="218"/>
      <c r="F43" s="215"/>
      <c r="G43" s="331" t="s">
        <v>674</v>
      </c>
      <c r="H43" s="331"/>
      <c r="I43" s="331"/>
      <c r="J43" s="331"/>
      <c r="K43" s="213"/>
    </row>
    <row r="44" spans="2:11" s="1" customFormat="1" ht="15" customHeight="1" x14ac:dyDescent="0.2">
      <c r="B44" s="216"/>
      <c r="C44" s="217"/>
      <c r="D44" s="215"/>
      <c r="E44" s="218" t="s">
        <v>675</v>
      </c>
      <c r="F44" s="215"/>
      <c r="G44" s="331" t="s">
        <v>676</v>
      </c>
      <c r="H44" s="331"/>
      <c r="I44" s="331"/>
      <c r="J44" s="331"/>
      <c r="K44" s="213"/>
    </row>
    <row r="45" spans="2:11" s="1" customFormat="1" ht="15" customHeight="1" x14ac:dyDescent="0.2">
      <c r="B45" s="216"/>
      <c r="C45" s="217"/>
      <c r="D45" s="215"/>
      <c r="E45" s="218" t="s">
        <v>105</v>
      </c>
      <c r="F45" s="215"/>
      <c r="G45" s="331" t="s">
        <v>677</v>
      </c>
      <c r="H45" s="331"/>
      <c r="I45" s="331"/>
      <c r="J45" s="331"/>
      <c r="K45" s="213"/>
    </row>
    <row r="46" spans="2:11" s="1" customFormat="1" ht="12.75" customHeight="1" x14ac:dyDescent="0.2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s="1" customFormat="1" ht="15" customHeight="1" x14ac:dyDescent="0.2">
      <c r="B47" s="216"/>
      <c r="C47" s="217"/>
      <c r="D47" s="331" t="s">
        <v>678</v>
      </c>
      <c r="E47" s="331"/>
      <c r="F47" s="331"/>
      <c r="G47" s="331"/>
      <c r="H47" s="331"/>
      <c r="I47" s="331"/>
      <c r="J47" s="331"/>
      <c r="K47" s="213"/>
    </row>
    <row r="48" spans="2:11" s="1" customFormat="1" ht="15" customHeight="1" x14ac:dyDescent="0.2">
      <c r="B48" s="216"/>
      <c r="C48" s="217"/>
      <c r="D48" s="217"/>
      <c r="E48" s="331" t="s">
        <v>679</v>
      </c>
      <c r="F48" s="331"/>
      <c r="G48" s="331"/>
      <c r="H48" s="331"/>
      <c r="I48" s="331"/>
      <c r="J48" s="331"/>
      <c r="K48" s="213"/>
    </row>
    <row r="49" spans="2:11" s="1" customFormat="1" ht="15" customHeight="1" x14ac:dyDescent="0.2">
      <c r="B49" s="216"/>
      <c r="C49" s="217"/>
      <c r="D49" s="217"/>
      <c r="E49" s="331" t="s">
        <v>680</v>
      </c>
      <c r="F49" s="331"/>
      <c r="G49" s="331"/>
      <c r="H49" s="331"/>
      <c r="I49" s="331"/>
      <c r="J49" s="331"/>
      <c r="K49" s="213"/>
    </row>
    <row r="50" spans="2:11" s="1" customFormat="1" ht="15" customHeight="1" x14ac:dyDescent="0.2">
      <c r="B50" s="216"/>
      <c r="C50" s="217"/>
      <c r="D50" s="217"/>
      <c r="E50" s="331" t="s">
        <v>681</v>
      </c>
      <c r="F50" s="331"/>
      <c r="G50" s="331"/>
      <c r="H50" s="331"/>
      <c r="I50" s="331"/>
      <c r="J50" s="331"/>
      <c r="K50" s="213"/>
    </row>
    <row r="51" spans="2:11" s="1" customFormat="1" ht="15" customHeight="1" x14ac:dyDescent="0.2">
      <c r="B51" s="216"/>
      <c r="C51" s="217"/>
      <c r="D51" s="331" t="s">
        <v>682</v>
      </c>
      <c r="E51" s="331"/>
      <c r="F51" s="331"/>
      <c r="G51" s="331"/>
      <c r="H51" s="331"/>
      <c r="I51" s="331"/>
      <c r="J51" s="331"/>
      <c r="K51" s="213"/>
    </row>
    <row r="52" spans="2:11" s="1" customFormat="1" ht="25.5" customHeight="1" x14ac:dyDescent="0.3">
      <c r="B52" s="212"/>
      <c r="C52" s="332" t="s">
        <v>683</v>
      </c>
      <c r="D52" s="332"/>
      <c r="E52" s="332"/>
      <c r="F52" s="332"/>
      <c r="G52" s="332"/>
      <c r="H52" s="332"/>
      <c r="I52" s="332"/>
      <c r="J52" s="332"/>
      <c r="K52" s="213"/>
    </row>
    <row r="53" spans="2:11" s="1" customFormat="1" ht="5.25" customHeight="1" x14ac:dyDescent="0.2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s="1" customFormat="1" ht="15" customHeight="1" x14ac:dyDescent="0.2">
      <c r="B54" s="212"/>
      <c r="C54" s="331" t="s">
        <v>684</v>
      </c>
      <c r="D54" s="331"/>
      <c r="E54" s="331"/>
      <c r="F54" s="331"/>
      <c r="G54" s="331"/>
      <c r="H54" s="331"/>
      <c r="I54" s="331"/>
      <c r="J54" s="331"/>
      <c r="K54" s="213"/>
    </row>
    <row r="55" spans="2:11" s="1" customFormat="1" ht="15" customHeight="1" x14ac:dyDescent="0.2">
      <c r="B55" s="212"/>
      <c r="C55" s="331" t="s">
        <v>685</v>
      </c>
      <c r="D55" s="331"/>
      <c r="E55" s="331"/>
      <c r="F55" s="331"/>
      <c r="G55" s="331"/>
      <c r="H55" s="331"/>
      <c r="I55" s="331"/>
      <c r="J55" s="331"/>
      <c r="K55" s="213"/>
    </row>
    <row r="56" spans="2:11" s="1" customFormat="1" ht="12.75" customHeight="1" x14ac:dyDescent="0.2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s="1" customFormat="1" ht="15" customHeight="1" x14ac:dyDescent="0.2">
      <c r="B57" s="212"/>
      <c r="C57" s="331" t="s">
        <v>686</v>
      </c>
      <c r="D57" s="331"/>
      <c r="E57" s="331"/>
      <c r="F57" s="331"/>
      <c r="G57" s="331"/>
      <c r="H57" s="331"/>
      <c r="I57" s="331"/>
      <c r="J57" s="331"/>
      <c r="K57" s="213"/>
    </row>
    <row r="58" spans="2:11" s="1" customFormat="1" ht="15" customHeight="1" x14ac:dyDescent="0.2">
      <c r="B58" s="212"/>
      <c r="C58" s="217"/>
      <c r="D58" s="331" t="s">
        <v>687</v>
      </c>
      <c r="E58" s="331"/>
      <c r="F58" s="331"/>
      <c r="G58" s="331"/>
      <c r="H58" s="331"/>
      <c r="I58" s="331"/>
      <c r="J58" s="331"/>
      <c r="K58" s="213"/>
    </row>
    <row r="59" spans="2:11" s="1" customFormat="1" ht="15" customHeight="1" x14ac:dyDescent="0.2">
      <c r="B59" s="212"/>
      <c r="C59" s="217"/>
      <c r="D59" s="331" t="s">
        <v>688</v>
      </c>
      <c r="E59" s="331"/>
      <c r="F59" s="331"/>
      <c r="G59" s="331"/>
      <c r="H59" s="331"/>
      <c r="I59" s="331"/>
      <c r="J59" s="331"/>
      <c r="K59" s="213"/>
    </row>
    <row r="60" spans="2:11" s="1" customFormat="1" ht="15" customHeight="1" x14ac:dyDescent="0.2">
      <c r="B60" s="212"/>
      <c r="C60" s="217"/>
      <c r="D60" s="331" t="s">
        <v>689</v>
      </c>
      <c r="E60" s="331"/>
      <c r="F60" s="331"/>
      <c r="G60" s="331"/>
      <c r="H60" s="331"/>
      <c r="I60" s="331"/>
      <c r="J60" s="331"/>
      <c r="K60" s="213"/>
    </row>
    <row r="61" spans="2:11" s="1" customFormat="1" ht="15" customHeight="1" x14ac:dyDescent="0.2">
      <c r="B61" s="212"/>
      <c r="C61" s="217"/>
      <c r="D61" s="331" t="s">
        <v>690</v>
      </c>
      <c r="E61" s="331"/>
      <c r="F61" s="331"/>
      <c r="G61" s="331"/>
      <c r="H61" s="331"/>
      <c r="I61" s="331"/>
      <c r="J61" s="331"/>
      <c r="K61" s="213"/>
    </row>
    <row r="62" spans="2:11" s="1" customFormat="1" ht="15" customHeight="1" x14ac:dyDescent="0.2">
      <c r="B62" s="212"/>
      <c r="C62" s="217"/>
      <c r="D62" s="333" t="s">
        <v>691</v>
      </c>
      <c r="E62" s="333"/>
      <c r="F62" s="333"/>
      <c r="G62" s="333"/>
      <c r="H62" s="333"/>
      <c r="I62" s="333"/>
      <c r="J62" s="333"/>
      <c r="K62" s="213"/>
    </row>
    <row r="63" spans="2:11" s="1" customFormat="1" ht="15" customHeight="1" x14ac:dyDescent="0.2">
      <c r="B63" s="212"/>
      <c r="C63" s="217"/>
      <c r="D63" s="331" t="s">
        <v>692</v>
      </c>
      <c r="E63" s="331"/>
      <c r="F63" s="331"/>
      <c r="G63" s="331"/>
      <c r="H63" s="331"/>
      <c r="I63" s="331"/>
      <c r="J63" s="331"/>
      <c r="K63" s="213"/>
    </row>
    <row r="64" spans="2:11" s="1" customFormat="1" ht="12.75" customHeight="1" x14ac:dyDescent="0.2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s="1" customFormat="1" ht="15" customHeight="1" x14ac:dyDescent="0.2">
      <c r="B65" s="212"/>
      <c r="C65" s="217"/>
      <c r="D65" s="331" t="s">
        <v>693</v>
      </c>
      <c r="E65" s="331"/>
      <c r="F65" s="331"/>
      <c r="G65" s="331"/>
      <c r="H65" s="331"/>
      <c r="I65" s="331"/>
      <c r="J65" s="331"/>
      <c r="K65" s="213"/>
    </row>
    <row r="66" spans="2:11" s="1" customFormat="1" ht="15" customHeight="1" x14ac:dyDescent="0.2">
      <c r="B66" s="212"/>
      <c r="C66" s="217"/>
      <c r="D66" s="333" t="s">
        <v>694</v>
      </c>
      <c r="E66" s="333"/>
      <c r="F66" s="333"/>
      <c r="G66" s="333"/>
      <c r="H66" s="333"/>
      <c r="I66" s="333"/>
      <c r="J66" s="333"/>
      <c r="K66" s="213"/>
    </row>
    <row r="67" spans="2:11" s="1" customFormat="1" ht="15" customHeight="1" x14ac:dyDescent="0.2">
      <c r="B67" s="212"/>
      <c r="C67" s="217"/>
      <c r="D67" s="331" t="s">
        <v>695</v>
      </c>
      <c r="E67" s="331"/>
      <c r="F67" s="331"/>
      <c r="G67" s="331"/>
      <c r="H67" s="331"/>
      <c r="I67" s="331"/>
      <c r="J67" s="331"/>
      <c r="K67" s="213"/>
    </row>
    <row r="68" spans="2:11" s="1" customFormat="1" ht="15" customHeight="1" x14ac:dyDescent="0.2">
      <c r="B68" s="212"/>
      <c r="C68" s="217"/>
      <c r="D68" s="331" t="s">
        <v>696</v>
      </c>
      <c r="E68" s="331"/>
      <c r="F68" s="331"/>
      <c r="G68" s="331"/>
      <c r="H68" s="331"/>
      <c r="I68" s="331"/>
      <c r="J68" s="331"/>
      <c r="K68" s="213"/>
    </row>
    <row r="69" spans="2:11" s="1" customFormat="1" ht="15" customHeight="1" x14ac:dyDescent="0.2">
      <c r="B69" s="212"/>
      <c r="C69" s="217"/>
      <c r="D69" s="331" t="s">
        <v>697</v>
      </c>
      <c r="E69" s="331"/>
      <c r="F69" s="331"/>
      <c r="G69" s="331"/>
      <c r="H69" s="331"/>
      <c r="I69" s="331"/>
      <c r="J69" s="331"/>
      <c r="K69" s="213"/>
    </row>
    <row r="70" spans="2:11" s="1" customFormat="1" ht="15" customHeight="1" x14ac:dyDescent="0.2">
      <c r="B70" s="212"/>
      <c r="C70" s="217"/>
      <c r="D70" s="331" t="s">
        <v>698</v>
      </c>
      <c r="E70" s="331"/>
      <c r="F70" s="331"/>
      <c r="G70" s="331"/>
      <c r="H70" s="331"/>
      <c r="I70" s="331"/>
      <c r="J70" s="331"/>
      <c r="K70" s="213"/>
    </row>
    <row r="71" spans="2:11" s="1" customFormat="1" ht="12.75" customHeight="1" x14ac:dyDescent="0.2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s="1" customFormat="1" ht="18.75" customHeight="1" x14ac:dyDescent="0.2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s="1" customFormat="1" ht="18.75" customHeight="1" x14ac:dyDescent="0.2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s="1" customFormat="1" ht="7.5" customHeight="1" x14ac:dyDescent="0.2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s="1" customFormat="1" ht="45" customHeight="1" x14ac:dyDescent="0.2">
      <c r="B75" s="229"/>
      <c r="C75" s="326" t="s">
        <v>699</v>
      </c>
      <c r="D75" s="326"/>
      <c r="E75" s="326"/>
      <c r="F75" s="326"/>
      <c r="G75" s="326"/>
      <c r="H75" s="326"/>
      <c r="I75" s="326"/>
      <c r="J75" s="326"/>
      <c r="K75" s="230"/>
    </row>
    <row r="76" spans="2:11" s="1" customFormat="1" ht="17.25" customHeight="1" x14ac:dyDescent="0.2">
      <c r="B76" s="229"/>
      <c r="C76" s="231" t="s">
        <v>700</v>
      </c>
      <c r="D76" s="231"/>
      <c r="E76" s="231"/>
      <c r="F76" s="231" t="s">
        <v>701</v>
      </c>
      <c r="G76" s="232"/>
      <c r="H76" s="231" t="s">
        <v>54</v>
      </c>
      <c r="I76" s="231" t="s">
        <v>57</v>
      </c>
      <c r="J76" s="231" t="s">
        <v>702</v>
      </c>
      <c r="K76" s="230"/>
    </row>
    <row r="77" spans="2:11" s="1" customFormat="1" ht="17.25" customHeight="1" x14ac:dyDescent="0.2">
      <c r="B77" s="229"/>
      <c r="C77" s="233" t="s">
        <v>703</v>
      </c>
      <c r="D77" s="233"/>
      <c r="E77" s="233"/>
      <c r="F77" s="234" t="s">
        <v>704</v>
      </c>
      <c r="G77" s="235"/>
      <c r="H77" s="233"/>
      <c r="I77" s="233"/>
      <c r="J77" s="233" t="s">
        <v>705</v>
      </c>
      <c r="K77" s="230"/>
    </row>
    <row r="78" spans="2:11" s="1" customFormat="1" ht="5.25" customHeight="1" x14ac:dyDescent="0.2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s="1" customFormat="1" ht="15" customHeight="1" x14ac:dyDescent="0.2">
      <c r="B79" s="229"/>
      <c r="C79" s="218" t="s">
        <v>53</v>
      </c>
      <c r="D79" s="236"/>
      <c r="E79" s="236"/>
      <c r="F79" s="238" t="s">
        <v>706</v>
      </c>
      <c r="G79" s="237"/>
      <c r="H79" s="218" t="s">
        <v>707</v>
      </c>
      <c r="I79" s="218" t="s">
        <v>708</v>
      </c>
      <c r="J79" s="218">
        <v>20</v>
      </c>
      <c r="K79" s="230"/>
    </row>
    <row r="80" spans="2:11" s="1" customFormat="1" ht="15" customHeight="1" x14ac:dyDescent="0.2">
      <c r="B80" s="229"/>
      <c r="C80" s="218" t="s">
        <v>709</v>
      </c>
      <c r="D80" s="218"/>
      <c r="E80" s="218"/>
      <c r="F80" s="238" t="s">
        <v>706</v>
      </c>
      <c r="G80" s="237"/>
      <c r="H80" s="218" t="s">
        <v>710</v>
      </c>
      <c r="I80" s="218" t="s">
        <v>708</v>
      </c>
      <c r="J80" s="218">
        <v>120</v>
      </c>
      <c r="K80" s="230"/>
    </row>
    <row r="81" spans="2:11" s="1" customFormat="1" ht="15" customHeight="1" x14ac:dyDescent="0.2">
      <c r="B81" s="239"/>
      <c r="C81" s="218" t="s">
        <v>711</v>
      </c>
      <c r="D81" s="218"/>
      <c r="E81" s="218"/>
      <c r="F81" s="238" t="s">
        <v>712</v>
      </c>
      <c r="G81" s="237"/>
      <c r="H81" s="218" t="s">
        <v>713</v>
      </c>
      <c r="I81" s="218" t="s">
        <v>708</v>
      </c>
      <c r="J81" s="218">
        <v>50</v>
      </c>
      <c r="K81" s="230"/>
    </row>
    <row r="82" spans="2:11" s="1" customFormat="1" ht="15" customHeight="1" x14ac:dyDescent="0.2">
      <c r="B82" s="239"/>
      <c r="C82" s="218" t="s">
        <v>714</v>
      </c>
      <c r="D82" s="218"/>
      <c r="E82" s="218"/>
      <c r="F82" s="238" t="s">
        <v>706</v>
      </c>
      <c r="G82" s="237"/>
      <c r="H82" s="218" t="s">
        <v>715</v>
      </c>
      <c r="I82" s="218" t="s">
        <v>716</v>
      </c>
      <c r="J82" s="218"/>
      <c r="K82" s="230"/>
    </row>
    <row r="83" spans="2:11" s="1" customFormat="1" ht="15" customHeight="1" x14ac:dyDescent="0.2">
      <c r="B83" s="239"/>
      <c r="C83" s="240" t="s">
        <v>717</v>
      </c>
      <c r="D83" s="240"/>
      <c r="E83" s="240"/>
      <c r="F83" s="241" t="s">
        <v>712</v>
      </c>
      <c r="G83" s="240"/>
      <c r="H83" s="240" t="s">
        <v>718</v>
      </c>
      <c r="I83" s="240" t="s">
        <v>708</v>
      </c>
      <c r="J83" s="240">
        <v>15</v>
      </c>
      <c r="K83" s="230"/>
    </row>
    <row r="84" spans="2:11" s="1" customFormat="1" ht="15" customHeight="1" x14ac:dyDescent="0.2">
      <c r="B84" s="239"/>
      <c r="C84" s="240" t="s">
        <v>719</v>
      </c>
      <c r="D84" s="240"/>
      <c r="E84" s="240"/>
      <c r="F84" s="241" t="s">
        <v>712</v>
      </c>
      <c r="G84" s="240"/>
      <c r="H84" s="240" t="s">
        <v>720</v>
      </c>
      <c r="I84" s="240" t="s">
        <v>708</v>
      </c>
      <c r="J84" s="240">
        <v>15</v>
      </c>
      <c r="K84" s="230"/>
    </row>
    <row r="85" spans="2:11" s="1" customFormat="1" ht="15" customHeight="1" x14ac:dyDescent="0.2">
      <c r="B85" s="239"/>
      <c r="C85" s="240" t="s">
        <v>721</v>
      </c>
      <c r="D85" s="240"/>
      <c r="E85" s="240"/>
      <c r="F85" s="241" t="s">
        <v>712</v>
      </c>
      <c r="G85" s="240"/>
      <c r="H85" s="240" t="s">
        <v>722</v>
      </c>
      <c r="I85" s="240" t="s">
        <v>708</v>
      </c>
      <c r="J85" s="240">
        <v>20</v>
      </c>
      <c r="K85" s="230"/>
    </row>
    <row r="86" spans="2:11" s="1" customFormat="1" ht="15" customHeight="1" x14ac:dyDescent="0.2">
      <c r="B86" s="239"/>
      <c r="C86" s="240" t="s">
        <v>723</v>
      </c>
      <c r="D86" s="240"/>
      <c r="E86" s="240"/>
      <c r="F86" s="241" t="s">
        <v>712</v>
      </c>
      <c r="G86" s="240"/>
      <c r="H86" s="240" t="s">
        <v>724</v>
      </c>
      <c r="I86" s="240" t="s">
        <v>708</v>
      </c>
      <c r="J86" s="240">
        <v>20</v>
      </c>
      <c r="K86" s="230"/>
    </row>
    <row r="87" spans="2:11" s="1" customFormat="1" ht="15" customHeight="1" x14ac:dyDescent="0.2">
      <c r="B87" s="239"/>
      <c r="C87" s="218" t="s">
        <v>725</v>
      </c>
      <c r="D87" s="218"/>
      <c r="E87" s="218"/>
      <c r="F87" s="238" t="s">
        <v>712</v>
      </c>
      <c r="G87" s="237"/>
      <c r="H87" s="218" t="s">
        <v>726</v>
      </c>
      <c r="I87" s="218" t="s">
        <v>708</v>
      </c>
      <c r="J87" s="218">
        <v>50</v>
      </c>
      <c r="K87" s="230"/>
    </row>
    <row r="88" spans="2:11" s="1" customFormat="1" ht="15" customHeight="1" x14ac:dyDescent="0.2">
      <c r="B88" s="239"/>
      <c r="C88" s="218" t="s">
        <v>727</v>
      </c>
      <c r="D88" s="218"/>
      <c r="E88" s="218"/>
      <c r="F88" s="238" t="s">
        <v>712</v>
      </c>
      <c r="G88" s="237"/>
      <c r="H88" s="218" t="s">
        <v>728</v>
      </c>
      <c r="I88" s="218" t="s">
        <v>708</v>
      </c>
      <c r="J88" s="218">
        <v>20</v>
      </c>
      <c r="K88" s="230"/>
    </row>
    <row r="89" spans="2:11" s="1" customFormat="1" ht="15" customHeight="1" x14ac:dyDescent="0.2">
      <c r="B89" s="239"/>
      <c r="C89" s="218" t="s">
        <v>729</v>
      </c>
      <c r="D89" s="218"/>
      <c r="E89" s="218"/>
      <c r="F89" s="238" t="s">
        <v>712</v>
      </c>
      <c r="G89" s="237"/>
      <c r="H89" s="218" t="s">
        <v>730</v>
      </c>
      <c r="I89" s="218" t="s">
        <v>708</v>
      </c>
      <c r="J89" s="218">
        <v>20</v>
      </c>
      <c r="K89" s="230"/>
    </row>
    <row r="90" spans="2:11" s="1" customFormat="1" ht="15" customHeight="1" x14ac:dyDescent="0.2">
      <c r="B90" s="239"/>
      <c r="C90" s="218" t="s">
        <v>731</v>
      </c>
      <c r="D90" s="218"/>
      <c r="E90" s="218"/>
      <c r="F90" s="238" t="s">
        <v>712</v>
      </c>
      <c r="G90" s="237"/>
      <c r="H90" s="218" t="s">
        <v>732</v>
      </c>
      <c r="I90" s="218" t="s">
        <v>708</v>
      </c>
      <c r="J90" s="218">
        <v>50</v>
      </c>
      <c r="K90" s="230"/>
    </row>
    <row r="91" spans="2:11" s="1" customFormat="1" ht="15" customHeight="1" x14ac:dyDescent="0.2">
      <c r="B91" s="239"/>
      <c r="C91" s="218" t="s">
        <v>733</v>
      </c>
      <c r="D91" s="218"/>
      <c r="E91" s="218"/>
      <c r="F91" s="238" t="s">
        <v>712</v>
      </c>
      <c r="G91" s="237"/>
      <c r="H91" s="218" t="s">
        <v>733</v>
      </c>
      <c r="I91" s="218" t="s">
        <v>708</v>
      </c>
      <c r="J91" s="218">
        <v>50</v>
      </c>
      <c r="K91" s="230"/>
    </row>
    <row r="92" spans="2:11" s="1" customFormat="1" ht="15" customHeight="1" x14ac:dyDescent="0.2">
      <c r="B92" s="239"/>
      <c r="C92" s="218" t="s">
        <v>734</v>
      </c>
      <c r="D92" s="218"/>
      <c r="E92" s="218"/>
      <c r="F92" s="238" t="s">
        <v>712</v>
      </c>
      <c r="G92" s="237"/>
      <c r="H92" s="218" t="s">
        <v>735</v>
      </c>
      <c r="I92" s="218" t="s">
        <v>708</v>
      </c>
      <c r="J92" s="218">
        <v>255</v>
      </c>
      <c r="K92" s="230"/>
    </row>
    <row r="93" spans="2:11" s="1" customFormat="1" ht="15" customHeight="1" x14ac:dyDescent="0.2">
      <c r="B93" s="239"/>
      <c r="C93" s="218" t="s">
        <v>736</v>
      </c>
      <c r="D93" s="218"/>
      <c r="E93" s="218"/>
      <c r="F93" s="238" t="s">
        <v>706</v>
      </c>
      <c r="G93" s="237"/>
      <c r="H93" s="218" t="s">
        <v>737</v>
      </c>
      <c r="I93" s="218" t="s">
        <v>738</v>
      </c>
      <c r="J93" s="218"/>
      <c r="K93" s="230"/>
    </row>
    <row r="94" spans="2:11" s="1" customFormat="1" ht="15" customHeight="1" x14ac:dyDescent="0.2">
      <c r="B94" s="239"/>
      <c r="C94" s="218" t="s">
        <v>739</v>
      </c>
      <c r="D94" s="218"/>
      <c r="E94" s="218"/>
      <c r="F94" s="238" t="s">
        <v>706</v>
      </c>
      <c r="G94" s="237"/>
      <c r="H94" s="218" t="s">
        <v>740</v>
      </c>
      <c r="I94" s="218" t="s">
        <v>741</v>
      </c>
      <c r="J94" s="218"/>
      <c r="K94" s="230"/>
    </row>
    <row r="95" spans="2:11" s="1" customFormat="1" ht="15" customHeight="1" x14ac:dyDescent="0.2">
      <c r="B95" s="239"/>
      <c r="C95" s="218" t="s">
        <v>742</v>
      </c>
      <c r="D95" s="218"/>
      <c r="E95" s="218"/>
      <c r="F95" s="238" t="s">
        <v>706</v>
      </c>
      <c r="G95" s="237"/>
      <c r="H95" s="218" t="s">
        <v>742</v>
      </c>
      <c r="I95" s="218" t="s">
        <v>741</v>
      </c>
      <c r="J95" s="218"/>
      <c r="K95" s="230"/>
    </row>
    <row r="96" spans="2:11" s="1" customFormat="1" ht="15" customHeight="1" x14ac:dyDescent="0.2">
      <c r="B96" s="239"/>
      <c r="C96" s="218" t="s">
        <v>38</v>
      </c>
      <c r="D96" s="218"/>
      <c r="E96" s="218"/>
      <c r="F96" s="238" t="s">
        <v>706</v>
      </c>
      <c r="G96" s="237"/>
      <c r="H96" s="218" t="s">
        <v>743</v>
      </c>
      <c r="I96" s="218" t="s">
        <v>741</v>
      </c>
      <c r="J96" s="218"/>
      <c r="K96" s="230"/>
    </row>
    <row r="97" spans="2:11" s="1" customFormat="1" ht="15" customHeight="1" x14ac:dyDescent="0.2">
      <c r="B97" s="239"/>
      <c r="C97" s="218" t="s">
        <v>48</v>
      </c>
      <c r="D97" s="218"/>
      <c r="E97" s="218"/>
      <c r="F97" s="238" t="s">
        <v>706</v>
      </c>
      <c r="G97" s="237"/>
      <c r="H97" s="218" t="s">
        <v>744</v>
      </c>
      <c r="I97" s="218" t="s">
        <v>741</v>
      </c>
      <c r="J97" s="218"/>
      <c r="K97" s="230"/>
    </row>
    <row r="98" spans="2:11" s="1" customFormat="1" ht="15" customHeight="1" x14ac:dyDescent="0.2">
      <c r="B98" s="242"/>
      <c r="C98" s="243"/>
      <c r="D98" s="243"/>
      <c r="E98" s="243"/>
      <c r="F98" s="243"/>
      <c r="G98" s="243"/>
      <c r="H98" s="243"/>
      <c r="I98" s="243"/>
      <c r="J98" s="243"/>
      <c r="K98" s="244"/>
    </row>
    <row r="99" spans="2:11" s="1" customFormat="1" ht="18.75" customHeight="1" x14ac:dyDescent="0.2">
      <c r="B99" s="245"/>
      <c r="C99" s="246"/>
      <c r="D99" s="246"/>
      <c r="E99" s="246"/>
      <c r="F99" s="246"/>
      <c r="G99" s="246"/>
      <c r="H99" s="246"/>
      <c r="I99" s="246"/>
      <c r="J99" s="246"/>
      <c r="K99" s="245"/>
    </row>
    <row r="100" spans="2:11" s="1" customFormat="1" ht="18.75" customHeight="1" x14ac:dyDescent="0.2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s="1" customFormat="1" ht="7.5" customHeight="1" x14ac:dyDescent="0.2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s="1" customFormat="1" ht="45" customHeight="1" x14ac:dyDescent="0.2">
      <c r="B102" s="229"/>
      <c r="C102" s="326" t="s">
        <v>745</v>
      </c>
      <c r="D102" s="326"/>
      <c r="E102" s="326"/>
      <c r="F102" s="326"/>
      <c r="G102" s="326"/>
      <c r="H102" s="326"/>
      <c r="I102" s="326"/>
      <c r="J102" s="326"/>
      <c r="K102" s="230"/>
    </row>
    <row r="103" spans="2:11" s="1" customFormat="1" ht="17.25" customHeight="1" x14ac:dyDescent="0.2">
      <c r="B103" s="229"/>
      <c r="C103" s="231" t="s">
        <v>700</v>
      </c>
      <c r="D103" s="231"/>
      <c r="E103" s="231"/>
      <c r="F103" s="231" t="s">
        <v>701</v>
      </c>
      <c r="G103" s="232"/>
      <c r="H103" s="231" t="s">
        <v>54</v>
      </c>
      <c r="I103" s="231" t="s">
        <v>57</v>
      </c>
      <c r="J103" s="231" t="s">
        <v>702</v>
      </c>
      <c r="K103" s="230"/>
    </row>
    <row r="104" spans="2:11" s="1" customFormat="1" ht="17.25" customHeight="1" x14ac:dyDescent="0.2">
      <c r="B104" s="229"/>
      <c r="C104" s="233" t="s">
        <v>703</v>
      </c>
      <c r="D104" s="233"/>
      <c r="E104" s="233"/>
      <c r="F104" s="234" t="s">
        <v>704</v>
      </c>
      <c r="G104" s="235"/>
      <c r="H104" s="233"/>
      <c r="I104" s="233"/>
      <c r="J104" s="233" t="s">
        <v>705</v>
      </c>
      <c r="K104" s="230"/>
    </row>
    <row r="105" spans="2:11" s="1" customFormat="1" ht="5.25" customHeight="1" x14ac:dyDescent="0.2">
      <c r="B105" s="229"/>
      <c r="C105" s="231"/>
      <c r="D105" s="231"/>
      <c r="E105" s="231"/>
      <c r="F105" s="231"/>
      <c r="G105" s="247"/>
      <c r="H105" s="231"/>
      <c r="I105" s="231"/>
      <c r="J105" s="231"/>
      <c r="K105" s="230"/>
    </row>
    <row r="106" spans="2:11" s="1" customFormat="1" ht="15" customHeight="1" x14ac:dyDescent="0.2">
      <c r="B106" s="229"/>
      <c r="C106" s="218" t="s">
        <v>53</v>
      </c>
      <c r="D106" s="236"/>
      <c r="E106" s="236"/>
      <c r="F106" s="238" t="s">
        <v>706</v>
      </c>
      <c r="G106" s="247"/>
      <c r="H106" s="218" t="s">
        <v>746</v>
      </c>
      <c r="I106" s="218" t="s">
        <v>708</v>
      </c>
      <c r="J106" s="218">
        <v>20</v>
      </c>
      <c r="K106" s="230"/>
    </row>
    <row r="107" spans="2:11" s="1" customFormat="1" ht="15" customHeight="1" x14ac:dyDescent="0.2">
      <c r="B107" s="229"/>
      <c r="C107" s="218" t="s">
        <v>709</v>
      </c>
      <c r="D107" s="218"/>
      <c r="E107" s="218"/>
      <c r="F107" s="238" t="s">
        <v>706</v>
      </c>
      <c r="G107" s="218"/>
      <c r="H107" s="218" t="s">
        <v>746</v>
      </c>
      <c r="I107" s="218" t="s">
        <v>708</v>
      </c>
      <c r="J107" s="218">
        <v>120</v>
      </c>
      <c r="K107" s="230"/>
    </row>
    <row r="108" spans="2:11" s="1" customFormat="1" ht="15" customHeight="1" x14ac:dyDescent="0.2">
      <c r="B108" s="239"/>
      <c r="C108" s="218" t="s">
        <v>711</v>
      </c>
      <c r="D108" s="218"/>
      <c r="E108" s="218"/>
      <c r="F108" s="238" t="s">
        <v>712</v>
      </c>
      <c r="G108" s="218"/>
      <c r="H108" s="218" t="s">
        <v>746</v>
      </c>
      <c r="I108" s="218" t="s">
        <v>708</v>
      </c>
      <c r="J108" s="218">
        <v>50</v>
      </c>
      <c r="K108" s="230"/>
    </row>
    <row r="109" spans="2:11" s="1" customFormat="1" ht="15" customHeight="1" x14ac:dyDescent="0.2">
      <c r="B109" s="239"/>
      <c r="C109" s="218" t="s">
        <v>714</v>
      </c>
      <c r="D109" s="218"/>
      <c r="E109" s="218"/>
      <c r="F109" s="238" t="s">
        <v>706</v>
      </c>
      <c r="G109" s="218"/>
      <c r="H109" s="218" t="s">
        <v>746</v>
      </c>
      <c r="I109" s="218" t="s">
        <v>716</v>
      </c>
      <c r="J109" s="218"/>
      <c r="K109" s="230"/>
    </row>
    <row r="110" spans="2:11" s="1" customFormat="1" ht="15" customHeight="1" x14ac:dyDescent="0.2">
      <c r="B110" s="239"/>
      <c r="C110" s="218" t="s">
        <v>725</v>
      </c>
      <c r="D110" s="218"/>
      <c r="E110" s="218"/>
      <c r="F110" s="238" t="s">
        <v>712</v>
      </c>
      <c r="G110" s="218"/>
      <c r="H110" s="218" t="s">
        <v>746</v>
      </c>
      <c r="I110" s="218" t="s">
        <v>708</v>
      </c>
      <c r="J110" s="218">
        <v>50</v>
      </c>
      <c r="K110" s="230"/>
    </row>
    <row r="111" spans="2:11" s="1" customFormat="1" ht="15" customHeight="1" x14ac:dyDescent="0.2">
      <c r="B111" s="239"/>
      <c r="C111" s="218" t="s">
        <v>733</v>
      </c>
      <c r="D111" s="218"/>
      <c r="E111" s="218"/>
      <c r="F111" s="238" t="s">
        <v>712</v>
      </c>
      <c r="G111" s="218"/>
      <c r="H111" s="218" t="s">
        <v>746</v>
      </c>
      <c r="I111" s="218" t="s">
        <v>708</v>
      </c>
      <c r="J111" s="218">
        <v>50</v>
      </c>
      <c r="K111" s="230"/>
    </row>
    <row r="112" spans="2:11" s="1" customFormat="1" ht="15" customHeight="1" x14ac:dyDescent="0.2">
      <c r="B112" s="239"/>
      <c r="C112" s="218" t="s">
        <v>731</v>
      </c>
      <c r="D112" s="218"/>
      <c r="E112" s="218"/>
      <c r="F112" s="238" t="s">
        <v>712</v>
      </c>
      <c r="G112" s="218"/>
      <c r="H112" s="218" t="s">
        <v>746</v>
      </c>
      <c r="I112" s="218" t="s">
        <v>708</v>
      </c>
      <c r="J112" s="218">
        <v>50</v>
      </c>
      <c r="K112" s="230"/>
    </row>
    <row r="113" spans="2:11" s="1" customFormat="1" ht="15" customHeight="1" x14ac:dyDescent="0.2">
      <c r="B113" s="239"/>
      <c r="C113" s="218" t="s">
        <v>53</v>
      </c>
      <c r="D113" s="218"/>
      <c r="E113" s="218"/>
      <c r="F113" s="238" t="s">
        <v>706</v>
      </c>
      <c r="G113" s="218"/>
      <c r="H113" s="218" t="s">
        <v>747</v>
      </c>
      <c r="I113" s="218" t="s">
        <v>708</v>
      </c>
      <c r="J113" s="218">
        <v>20</v>
      </c>
      <c r="K113" s="230"/>
    </row>
    <row r="114" spans="2:11" s="1" customFormat="1" ht="15" customHeight="1" x14ac:dyDescent="0.2">
      <c r="B114" s="239"/>
      <c r="C114" s="218" t="s">
        <v>748</v>
      </c>
      <c r="D114" s="218"/>
      <c r="E114" s="218"/>
      <c r="F114" s="238" t="s">
        <v>706</v>
      </c>
      <c r="G114" s="218"/>
      <c r="H114" s="218" t="s">
        <v>749</v>
      </c>
      <c r="I114" s="218" t="s">
        <v>708</v>
      </c>
      <c r="J114" s="218">
        <v>120</v>
      </c>
      <c r="K114" s="230"/>
    </row>
    <row r="115" spans="2:11" s="1" customFormat="1" ht="15" customHeight="1" x14ac:dyDescent="0.2">
      <c r="B115" s="239"/>
      <c r="C115" s="218" t="s">
        <v>38</v>
      </c>
      <c r="D115" s="218"/>
      <c r="E115" s="218"/>
      <c r="F115" s="238" t="s">
        <v>706</v>
      </c>
      <c r="G115" s="218"/>
      <c r="H115" s="218" t="s">
        <v>750</v>
      </c>
      <c r="I115" s="218" t="s">
        <v>741</v>
      </c>
      <c r="J115" s="218"/>
      <c r="K115" s="230"/>
    </row>
    <row r="116" spans="2:11" s="1" customFormat="1" ht="15" customHeight="1" x14ac:dyDescent="0.2">
      <c r="B116" s="239"/>
      <c r="C116" s="218" t="s">
        <v>48</v>
      </c>
      <c r="D116" s="218"/>
      <c r="E116" s="218"/>
      <c r="F116" s="238" t="s">
        <v>706</v>
      </c>
      <c r="G116" s="218"/>
      <c r="H116" s="218" t="s">
        <v>751</v>
      </c>
      <c r="I116" s="218" t="s">
        <v>741</v>
      </c>
      <c r="J116" s="218"/>
      <c r="K116" s="230"/>
    </row>
    <row r="117" spans="2:11" s="1" customFormat="1" ht="15" customHeight="1" x14ac:dyDescent="0.2">
      <c r="B117" s="239"/>
      <c r="C117" s="218" t="s">
        <v>57</v>
      </c>
      <c r="D117" s="218"/>
      <c r="E117" s="218"/>
      <c r="F117" s="238" t="s">
        <v>706</v>
      </c>
      <c r="G117" s="218"/>
      <c r="H117" s="218" t="s">
        <v>752</v>
      </c>
      <c r="I117" s="218" t="s">
        <v>753</v>
      </c>
      <c r="J117" s="218"/>
      <c r="K117" s="230"/>
    </row>
    <row r="118" spans="2:11" s="1" customFormat="1" ht="15" customHeight="1" x14ac:dyDescent="0.2">
      <c r="B118" s="242"/>
      <c r="C118" s="248"/>
      <c r="D118" s="248"/>
      <c r="E118" s="248"/>
      <c r="F118" s="248"/>
      <c r="G118" s="248"/>
      <c r="H118" s="248"/>
      <c r="I118" s="248"/>
      <c r="J118" s="248"/>
      <c r="K118" s="244"/>
    </row>
    <row r="119" spans="2:11" s="1" customFormat="1" ht="18.75" customHeight="1" x14ac:dyDescent="0.2">
      <c r="B119" s="249"/>
      <c r="C119" s="215"/>
      <c r="D119" s="215"/>
      <c r="E119" s="215"/>
      <c r="F119" s="250"/>
      <c r="G119" s="215"/>
      <c r="H119" s="215"/>
      <c r="I119" s="215"/>
      <c r="J119" s="215"/>
      <c r="K119" s="249"/>
    </row>
    <row r="120" spans="2:11" s="1" customFormat="1" ht="18.75" customHeight="1" x14ac:dyDescent="0.2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s="1" customFormat="1" ht="7.5" customHeight="1" x14ac:dyDescent="0.2">
      <c r="B121" s="251"/>
      <c r="C121" s="252"/>
      <c r="D121" s="252"/>
      <c r="E121" s="252"/>
      <c r="F121" s="252"/>
      <c r="G121" s="252"/>
      <c r="H121" s="252"/>
      <c r="I121" s="252"/>
      <c r="J121" s="252"/>
      <c r="K121" s="253"/>
    </row>
    <row r="122" spans="2:11" s="1" customFormat="1" ht="45" customHeight="1" x14ac:dyDescent="0.2">
      <c r="B122" s="254"/>
      <c r="C122" s="327" t="s">
        <v>754</v>
      </c>
      <c r="D122" s="327"/>
      <c r="E122" s="327"/>
      <c r="F122" s="327"/>
      <c r="G122" s="327"/>
      <c r="H122" s="327"/>
      <c r="I122" s="327"/>
      <c r="J122" s="327"/>
      <c r="K122" s="255"/>
    </row>
    <row r="123" spans="2:11" s="1" customFormat="1" ht="17.25" customHeight="1" x14ac:dyDescent="0.2">
      <c r="B123" s="256"/>
      <c r="C123" s="231" t="s">
        <v>700</v>
      </c>
      <c r="D123" s="231"/>
      <c r="E123" s="231"/>
      <c r="F123" s="231" t="s">
        <v>701</v>
      </c>
      <c r="G123" s="232"/>
      <c r="H123" s="231" t="s">
        <v>54</v>
      </c>
      <c r="I123" s="231" t="s">
        <v>57</v>
      </c>
      <c r="J123" s="231" t="s">
        <v>702</v>
      </c>
      <c r="K123" s="257"/>
    </row>
    <row r="124" spans="2:11" s="1" customFormat="1" ht="17.25" customHeight="1" x14ac:dyDescent="0.2">
      <c r="B124" s="256"/>
      <c r="C124" s="233" t="s">
        <v>703</v>
      </c>
      <c r="D124" s="233"/>
      <c r="E124" s="233"/>
      <c r="F124" s="234" t="s">
        <v>704</v>
      </c>
      <c r="G124" s="235"/>
      <c r="H124" s="233"/>
      <c r="I124" s="233"/>
      <c r="J124" s="233" t="s">
        <v>705</v>
      </c>
      <c r="K124" s="257"/>
    </row>
    <row r="125" spans="2:11" s="1" customFormat="1" ht="5.25" customHeight="1" x14ac:dyDescent="0.2">
      <c r="B125" s="258"/>
      <c r="C125" s="236"/>
      <c r="D125" s="236"/>
      <c r="E125" s="236"/>
      <c r="F125" s="236"/>
      <c r="G125" s="218"/>
      <c r="H125" s="236"/>
      <c r="I125" s="236"/>
      <c r="J125" s="236"/>
      <c r="K125" s="259"/>
    </row>
    <row r="126" spans="2:11" s="1" customFormat="1" ht="15" customHeight="1" x14ac:dyDescent="0.2">
      <c r="B126" s="258"/>
      <c r="C126" s="218" t="s">
        <v>709</v>
      </c>
      <c r="D126" s="236"/>
      <c r="E126" s="236"/>
      <c r="F126" s="238" t="s">
        <v>706</v>
      </c>
      <c r="G126" s="218"/>
      <c r="H126" s="218" t="s">
        <v>746</v>
      </c>
      <c r="I126" s="218" t="s">
        <v>708</v>
      </c>
      <c r="J126" s="218">
        <v>120</v>
      </c>
      <c r="K126" s="260"/>
    </row>
    <row r="127" spans="2:11" s="1" customFormat="1" ht="15" customHeight="1" x14ac:dyDescent="0.2">
      <c r="B127" s="258"/>
      <c r="C127" s="218" t="s">
        <v>755</v>
      </c>
      <c r="D127" s="218"/>
      <c r="E127" s="218"/>
      <c r="F127" s="238" t="s">
        <v>706</v>
      </c>
      <c r="G127" s="218"/>
      <c r="H127" s="218" t="s">
        <v>756</v>
      </c>
      <c r="I127" s="218" t="s">
        <v>708</v>
      </c>
      <c r="J127" s="218" t="s">
        <v>757</v>
      </c>
      <c r="K127" s="260"/>
    </row>
    <row r="128" spans="2:11" s="1" customFormat="1" ht="15" customHeight="1" x14ac:dyDescent="0.2">
      <c r="B128" s="258"/>
      <c r="C128" s="218" t="s">
        <v>654</v>
      </c>
      <c r="D128" s="218"/>
      <c r="E128" s="218"/>
      <c r="F128" s="238" t="s">
        <v>706</v>
      </c>
      <c r="G128" s="218"/>
      <c r="H128" s="218" t="s">
        <v>758</v>
      </c>
      <c r="I128" s="218" t="s">
        <v>708</v>
      </c>
      <c r="J128" s="218" t="s">
        <v>757</v>
      </c>
      <c r="K128" s="260"/>
    </row>
    <row r="129" spans="2:11" s="1" customFormat="1" ht="15" customHeight="1" x14ac:dyDescent="0.2">
      <c r="B129" s="258"/>
      <c r="C129" s="218" t="s">
        <v>717</v>
      </c>
      <c r="D129" s="218"/>
      <c r="E129" s="218"/>
      <c r="F129" s="238" t="s">
        <v>712</v>
      </c>
      <c r="G129" s="218"/>
      <c r="H129" s="218" t="s">
        <v>718</v>
      </c>
      <c r="I129" s="218" t="s">
        <v>708</v>
      </c>
      <c r="J129" s="218">
        <v>15</v>
      </c>
      <c r="K129" s="260"/>
    </row>
    <row r="130" spans="2:11" s="1" customFormat="1" ht="15" customHeight="1" x14ac:dyDescent="0.2">
      <c r="B130" s="258"/>
      <c r="C130" s="240" t="s">
        <v>719</v>
      </c>
      <c r="D130" s="240"/>
      <c r="E130" s="240"/>
      <c r="F130" s="241" t="s">
        <v>712</v>
      </c>
      <c r="G130" s="240"/>
      <c r="H130" s="240" t="s">
        <v>720</v>
      </c>
      <c r="I130" s="240" t="s">
        <v>708</v>
      </c>
      <c r="J130" s="240">
        <v>15</v>
      </c>
      <c r="K130" s="260"/>
    </row>
    <row r="131" spans="2:11" s="1" customFormat="1" ht="15" customHeight="1" x14ac:dyDescent="0.2">
      <c r="B131" s="258"/>
      <c r="C131" s="240" t="s">
        <v>721</v>
      </c>
      <c r="D131" s="240"/>
      <c r="E131" s="240"/>
      <c r="F131" s="241" t="s">
        <v>712</v>
      </c>
      <c r="G131" s="240"/>
      <c r="H131" s="240" t="s">
        <v>722</v>
      </c>
      <c r="I131" s="240" t="s">
        <v>708</v>
      </c>
      <c r="J131" s="240">
        <v>20</v>
      </c>
      <c r="K131" s="260"/>
    </row>
    <row r="132" spans="2:11" s="1" customFormat="1" ht="15" customHeight="1" x14ac:dyDescent="0.2">
      <c r="B132" s="258"/>
      <c r="C132" s="240" t="s">
        <v>723</v>
      </c>
      <c r="D132" s="240"/>
      <c r="E132" s="240"/>
      <c r="F132" s="241" t="s">
        <v>712</v>
      </c>
      <c r="G132" s="240"/>
      <c r="H132" s="240" t="s">
        <v>724</v>
      </c>
      <c r="I132" s="240" t="s">
        <v>708</v>
      </c>
      <c r="J132" s="240">
        <v>20</v>
      </c>
      <c r="K132" s="260"/>
    </row>
    <row r="133" spans="2:11" s="1" customFormat="1" ht="15" customHeight="1" x14ac:dyDescent="0.2">
      <c r="B133" s="258"/>
      <c r="C133" s="218" t="s">
        <v>711</v>
      </c>
      <c r="D133" s="218"/>
      <c r="E133" s="218"/>
      <c r="F133" s="238" t="s">
        <v>712</v>
      </c>
      <c r="G133" s="218"/>
      <c r="H133" s="218" t="s">
        <v>746</v>
      </c>
      <c r="I133" s="218" t="s">
        <v>708</v>
      </c>
      <c r="J133" s="218">
        <v>50</v>
      </c>
      <c r="K133" s="260"/>
    </row>
    <row r="134" spans="2:11" s="1" customFormat="1" ht="15" customHeight="1" x14ac:dyDescent="0.2">
      <c r="B134" s="258"/>
      <c r="C134" s="218" t="s">
        <v>725</v>
      </c>
      <c r="D134" s="218"/>
      <c r="E134" s="218"/>
      <c r="F134" s="238" t="s">
        <v>712</v>
      </c>
      <c r="G134" s="218"/>
      <c r="H134" s="218" t="s">
        <v>746</v>
      </c>
      <c r="I134" s="218" t="s">
        <v>708</v>
      </c>
      <c r="J134" s="218">
        <v>50</v>
      </c>
      <c r="K134" s="260"/>
    </row>
    <row r="135" spans="2:11" s="1" customFormat="1" ht="15" customHeight="1" x14ac:dyDescent="0.2">
      <c r="B135" s="258"/>
      <c r="C135" s="218" t="s">
        <v>731</v>
      </c>
      <c r="D135" s="218"/>
      <c r="E135" s="218"/>
      <c r="F135" s="238" t="s">
        <v>712</v>
      </c>
      <c r="G135" s="218"/>
      <c r="H135" s="218" t="s">
        <v>746</v>
      </c>
      <c r="I135" s="218" t="s">
        <v>708</v>
      </c>
      <c r="J135" s="218">
        <v>50</v>
      </c>
      <c r="K135" s="260"/>
    </row>
    <row r="136" spans="2:11" s="1" customFormat="1" ht="15" customHeight="1" x14ac:dyDescent="0.2">
      <c r="B136" s="258"/>
      <c r="C136" s="218" t="s">
        <v>733</v>
      </c>
      <c r="D136" s="218"/>
      <c r="E136" s="218"/>
      <c r="F136" s="238" t="s">
        <v>712</v>
      </c>
      <c r="G136" s="218"/>
      <c r="H136" s="218" t="s">
        <v>746</v>
      </c>
      <c r="I136" s="218" t="s">
        <v>708</v>
      </c>
      <c r="J136" s="218">
        <v>50</v>
      </c>
      <c r="K136" s="260"/>
    </row>
    <row r="137" spans="2:11" s="1" customFormat="1" ht="15" customHeight="1" x14ac:dyDescent="0.2">
      <c r="B137" s="258"/>
      <c r="C137" s="218" t="s">
        <v>734</v>
      </c>
      <c r="D137" s="218"/>
      <c r="E137" s="218"/>
      <c r="F137" s="238" t="s">
        <v>712</v>
      </c>
      <c r="G137" s="218"/>
      <c r="H137" s="218" t="s">
        <v>759</v>
      </c>
      <c r="I137" s="218" t="s">
        <v>708</v>
      </c>
      <c r="J137" s="218">
        <v>255</v>
      </c>
      <c r="K137" s="260"/>
    </row>
    <row r="138" spans="2:11" s="1" customFormat="1" ht="15" customHeight="1" x14ac:dyDescent="0.2">
      <c r="B138" s="258"/>
      <c r="C138" s="218" t="s">
        <v>736</v>
      </c>
      <c r="D138" s="218"/>
      <c r="E138" s="218"/>
      <c r="F138" s="238" t="s">
        <v>706</v>
      </c>
      <c r="G138" s="218"/>
      <c r="H138" s="218" t="s">
        <v>760</v>
      </c>
      <c r="I138" s="218" t="s">
        <v>738</v>
      </c>
      <c r="J138" s="218"/>
      <c r="K138" s="260"/>
    </row>
    <row r="139" spans="2:11" s="1" customFormat="1" ht="15" customHeight="1" x14ac:dyDescent="0.2">
      <c r="B139" s="258"/>
      <c r="C139" s="218" t="s">
        <v>739</v>
      </c>
      <c r="D139" s="218"/>
      <c r="E139" s="218"/>
      <c r="F139" s="238" t="s">
        <v>706</v>
      </c>
      <c r="G139" s="218"/>
      <c r="H139" s="218" t="s">
        <v>761</v>
      </c>
      <c r="I139" s="218" t="s">
        <v>741</v>
      </c>
      <c r="J139" s="218"/>
      <c r="K139" s="260"/>
    </row>
    <row r="140" spans="2:11" s="1" customFormat="1" ht="15" customHeight="1" x14ac:dyDescent="0.2">
      <c r="B140" s="258"/>
      <c r="C140" s="218" t="s">
        <v>742</v>
      </c>
      <c r="D140" s="218"/>
      <c r="E140" s="218"/>
      <c r="F140" s="238" t="s">
        <v>706</v>
      </c>
      <c r="G140" s="218"/>
      <c r="H140" s="218" t="s">
        <v>742</v>
      </c>
      <c r="I140" s="218" t="s">
        <v>741</v>
      </c>
      <c r="J140" s="218"/>
      <c r="K140" s="260"/>
    </row>
    <row r="141" spans="2:11" s="1" customFormat="1" ht="15" customHeight="1" x14ac:dyDescent="0.2">
      <c r="B141" s="258"/>
      <c r="C141" s="218" t="s">
        <v>38</v>
      </c>
      <c r="D141" s="218"/>
      <c r="E141" s="218"/>
      <c r="F141" s="238" t="s">
        <v>706</v>
      </c>
      <c r="G141" s="218"/>
      <c r="H141" s="218" t="s">
        <v>762</v>
      </c>
      <c r="I141" s="218" t="s">
        <v>741</v>
      </c>
      <c r="J141" s="218"/>
      <c r="K141" s="260"/>
    </row>
    <row r="142" spans="2:11" s="1" customFormat="1" ht="15" customHeight="1" x14ac:dyDescent="0.2">
      <c r="B142" s="258"/>
      <c r="C142" s="218" t="s">
        <v>763</v>
      </c>
      <c r="D142" s="218"/>
      <c r="E142" s="218"/>
      <c r="F142" s="238" t="s">
        <v>706</v>
      </c>
      <c r="G142" s="218"/>
      <c r="H142" s="218" t="s">
        <v>764</v>
      </c>
      <c r="I142" s="218" t="s">
        <v>741</v>
      </c>
      <c r="J142" s="218"/>
      <c r="K142" s="260"/>
    </row>
    <row r="143" spans="2:11" s="1" customFormat="1" ht="15" customHeight="1" x14ac:dyDescent="0.2">
      <c r="B143" s="261"/>
      <c r="C143" s="262"/>
      <c r="D143" s="262"/>
      <c r="E143" s="262"/>
      <c r="F143" s="262"/>
      <c r="G143" s="262"/>
      <c r="H143" s="262"/>
      <c r="I143" s="262"/>
      <c r="J143" s="262"/>
      <c r="K143" s="263"/>
    </row>
    <row r="144" spans="2:11" s="1" customFormat="1" ht="18.75" customHeight="1" x14ac:dyDescent="0.2">
      <c r="B144" s="215"/>
      <c r="C144" s="215"/>
      <c r="D144" s="215"/>
      <c r="E144" s="215"/>
      <c r="F144" s="250"/>
      <c r="G144" s="215"/>
      <c r="H144" s="215"/>
      <c r="I144" s="215"/>
      <c r="J144" s="215"/>
      <c r="K144" s="215"/>
    </row>
    <row r="145" spans="2:11" s="1" customFormat="1" ht="18.75" customHeight="1" x14ac:dyDescent="0.2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s="1" customFormat="1" ht="7.5" customHeight="1" x14ac:dyDescent="0.2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s="1" customFormat="1" ht="45" customHeight="1" x14ac:dyDescent="0.2">
      <c r="B147" s="229"/>
      <c r="C147" s="326" t="s">
        <v>765</v>
      </c>
      <c r="D147" s="326"/>
      <c r="E147" s="326"/>
      <c r="F147" s="326"/>
      <c r="G147" s="326"/>
      <c r="H147" s="326"/>
      <c r="I147" s="326"/>
      <c r="J147" s="326"/>
      <c r="K147" s="230"/>
    </row>
    <row r="148" spans="2:11" s="1" customFormat="1" ht="17.25" customHeight="1" x14ac:dyDescent="0.2">
      <c r="B148" s="229"/>
      <c r="C148" s="231" t="s">
        <v>700</v>
      </c>
      <c r="D148" s="231"/>
      <c r="E148" s="231"/>
      <c r="F148" s="231" t="s">
        <v>701</v>
      </c>
      <c r="G148" s="232"/>
      <c r="H148" s="231" t="s">
        <v>54</v>
      </c>
      <c r="I148" s="231" t="s">
        <v>57</v>
      </c>
      <c r="J148" s="231" t="s">
        <v>702</v>
      </c>
      <c r="K148" s="230"/>
    </row>
    <row r="149" spans="2:11" s="1" customFormat="1" ht="17.25" customHeight="1" x14ac:dyDescent="0.2">
      <c r="B149" s="229"/>
      <c r="C149" s="233" t="s">
        <v>703</v>
      </c>
      <c r="D149" s="233"/>
      <c r="E149" s="233"/>
      <c r="F149" s="234" t="s">
        <v>704</v>
      </c>
      <c r="G149" s="235"/>
      <c r="H149" s="233"/>
      <c r="I149" s="233"/>
      <c r="J149" s="233" t="s">
        <v>705</v>
      </c>
      <c r="K149" s="230"/>
    </row>
    <row r="150" spans="2:11" s="1" customFormat="1" ht="5.25" customHeight="1" x14ac:dyDescent="0.2">
      <c r="B150" s="239"/>
      <c r="C150" s="236"/>
      <c r="D150" s="236"/>
      <c r="E150" s="236"/>
      <c r="F150" s="236"/>
      <c r="G150" s="237"/>
      <c r="H150" s="236"/>
      <c r="I150" s="236"/>
      <c r="J150" s="236"/>
      <c r="K150" s="260"/>
    </row>
    <row r="151" spans="2:11" s="1" customFormat="1" ht="15" customHeight="1" x14ac:dyDescent="0.2">
      <c r="B151" s="239"/>
      <c r="C151" s="264" t="s">
        <v>709</v>
      </c>
      <c r="D151" s="218"/>
      <c r="E151" s="218"/>
      <c r="F151" s="265" t="s">
        <v>706</v>
      </c>
      <c r="G151" s="218"/>
      <c r="H151" s="264" t="s">
        <v>746</v>
      </c>
      <c r="I151" s="264" t="s">
        <v>708</v>
      </c>
      <c r="J151" s="264">
        <v>120</v>
      </c>
      <c r="K151" s="260"/>
    </row>
    <row r="152" spans="2:11" s="1" customFormat="1" ht="15" customHeight="1" x14ac:dyDescent="0.2">
      <c r="B152" s="239"/>
      <c r="C152" s="264" t="s">
        <v>755</v>
      </c>
      <c r="D152" s="218"/>
      <c r="E152" s="218"/>
      <c r="F152" s="265" t="s">
        <v>706</v>
      </c>
      <c r="G152" s="218"/>
      <c r="H152" s="264" t="s">
        <v>766</v>
      </c>
      <c r="I152" s="264" t="s">
        <v>708</v>
      </c>
      <c r="J152" s="264" t="s">
        <v>757</v>
      </c>
      <c r="K152" s="260"/>
    </row>
    <row r="153" spans="2:11" s="1" customFormat="1" ht="15" customHeight="1" x14ac:dyDescent="0.2">
      <c r="B153" s="239"/>
      <c r="C153" s="264" t="s">
        <v>654</v>
      </c>
      <c r="D153" s="218"/>
      <c r="E153" s="218"/>
      <c r="F153" s="265" t="s">
        <v>706</v>
      </c>
      <c r="G153" s="218"/>
      <c r="H153" s="264" t="s">
        <v>767</v>
      </c>
      <c r="I153" s="264" t="s">
        <v>708</v>
      </c>
      <c r="J153" s="264" t="s">
        <v>757</v>
      </c>
      <c r="K153" s="260"/>
    </row>
    <row r="154" spans="2:11" s="1" customFormat="1" ht="15" customHeight="1" x14ac:dyDescent="0.2">
      <c r="B154" s="239"/>
      <c r="C154" s="264" t="s">
        <v>711</v>
      </c>
      <c r="D154" s="218"/>
      <c r="E154" s="218"/>
      <c r="F154" s="265" t="s">
        <v>712</v>
      </c>
      <c r="G154" s="218"/>
      <c r="H154" s="264" t="s">
        <v>746</v>
      </c>
      <c r="I154" s="264" t="s">
        <v>708</v>
      </c>
      <c r="J154" s="264">
        <v>50</v>
      </c>
      <c r="K154" s="260"/>
    </row>
    <row r="155" spans="2:11" s="1" customFormat="1" ht="15" customHeight="1" x14ac:dyDescent="0.2">
      <c r="B155" s="239"/>
      <c r="C155" s="264" t="s">
        <v>714</v>
      </c>
      <c r="D155" s="218"/>
      <c r="E155" s="218"/>
      <c r="F155" s="265" t="s">
        <v>706</v>
      </c>
      <c r="G155" s="218"/>
      <c r="H155" s="264" t="s">
        <v>746</v>
      </c>
      <c r="I155" s="264" t="s">
        <v>716</v>
      </c>
      <c r="J155" s="264"/>
      <c r="K155" s="260"/>
    </row>
    <row r="156" spans="2:11" s="1" customFormat="1" ht="15" customHeight="1" x14ac:dyDescent="0.2">
      <c r="B156" s="239"/>
      <c r="C156" s="264" t="s">
        <v>725</v>
      </c>
      <c r="D156" s="218"/>
      <c r="E156" s="218"/>
      <c r="F156" s="265" t="s">
        <v>712</v>
      </c>
      <c r="G156" s="218"/>
      <c r="H156" s="264" t="s">
        <v>746</v>
      </c>
      <c r="I156" s="264" t="s">
        <v>708</v>
      </c>
      <c r="J156" s="264">
        <v>50</v>
      </c>
      <c r="K156" s="260"/>
    </row>
    <row r="157" spans="2:11" s="1" customFormat="1" ht="15" customHeight="1" x14ac:dyDescent="0.2">
      <c r="B157" s="239"/>
      <c r="C157" s="264" t="s">
        <v>733</v>
      </c>
      <c r="D157" s="218"/>
      <c r="E157" s="218"/>
      <c r="F157" s="265" t="s">
        <v>712</v>
      </c>
      <c r="G157" s="218"/>
      <c r="H157" s="264" t="s">
        <v>746</v>
      </c>
      <c r="I157" s="264" t="s">
        <v>708</v>
      </c>
      <c r="J157" s="264">
        <v>50</v>
      </c>
      <c r="K157" s="260"/>
    </row>
    <row r="158" spans="2:11" s="1" customFormat="1" ht="15" customHeight="1" x14ac:dyDescent="0.2">
      <c r="B158" s="239"/>
      <c r="C158" s="264" t="s">
        <v>731</v>
      </c>
      <c r="D158" s="218"/>
      <c r="E158" s="218"/>
      <c r="F158" s="265" t="s">
        <v>712</v>
      </c>
      <c r="G158" s="218"/>
      <c r="H158" s="264" t="s">
        <v>746</v>
      </c>
      <c r="I158" s="264" t="s">
        <v>708</v>
      </c>
      <c r="J158" s="264">
        <v>50</v>
      </c>
      <c r="K158" s="260"/>
    </row>
    <row r="159" spans="2:11" s="1" customFormat="1" ht="15" customHeight="1" x14ac:dyDescent="0.2">
      <c r="B159" s="239"/>
      <c r="C159" s="264" t="s">
        <v>91</v>
      </c>
      <c r="D159" s="218"/>
      <c r="E159" s="218"/>
      <c r="F159" s="265" t="s">
        <v>706</v>
      </c>
      <c r="G159" s="218"/>
      <c r="H159" s="264" t="s">
        <v>768</v>
      </c>
      <c r="I159" s="264" t="s">
        <v>708</v>
      </c>
      <c r="J159" s="264" t="s">
        <v>769</v>
      </c>
      <c r="K159" s="260"/>
    </row>
    <row r="160" spans="2:11" s="1" customFormat="1" ht="15" customHeight="1" x14ac:dyDescent="0.2">
      <c r="B160" s="239"/>
      <c r="C160" s="264" t="s">
        <v>770</v>
      </c>
      <c r="D160" s="218"/>
      <c r="E160" s="218"/>
      <c r="F160" s="265" t="s">
        <v>706</v>
      </c>
      <c r="G160" s="218"/>
      <c r="H160" s="264" t="s">
        <v>771</v>
      </c>
      <c r="I160" s="264" t="s">
        <v>741</v>
      </c>
      <c r="J160" s="264"/>
      <c r="K160" s="260"/>
    </row>
    <row r="161" spans="2:11" s="1" customFormat="1" ht="15" customHeight="1" x14ac:dyDescent="0.2">
      <c r="B161" s="266"/>
      <c r="C161" s="248"/>
      <c r="D161" s="248"/>
      <c r="E161" s="248"/>
      <c r="F161" s="248"/>
      <c r="G161" s="248"/>
      <c r="H161" s="248"/>
      <c r="I161" s="248"/>
      <c r="J161" s="248"/>
      <c r="K161" s="267"/>
    </row>
    <row r="162" spans="2:11" s="1" customFormat="1" ht="18.75" customHeight="1" x14ac:dyDescent="0.2">
      <c r="B162" s="215"/>
      <c r="C162" s="218"/>
      <c r="D162" s="218"/>
      <c r="E162" s="218"/>
      <c r="F162" s="238"/>
      <c r="G162" s="218"/>
      <c r="H162" s="218"/>
      <c r="I162" s="218"/>
      <c r="J162" s="218"/>
      <c r="K162" s="215"/>
    </row>
    <row r="163" spans="2:11" s="1" customFormat="1" ht="18.75" customHeight="1" x14ac:dyDescent="0.2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s="1" customFormat="1" ht="7.5" customHeight="1" x14ac:dyDescent="0.2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s="1" customFormat="1" ht="45" customHeight="1" x14ac:dyDescent="0.2">
      <c r="B165" s="210"/>
      <c r="C165" s="327" t="s">
        <v>772</v>
      </c>
      <c r="D165" s="327"/>
      <c r="E165" s="327"/>
      <c r="F165" s="327"/>
      <c r="G165" s="327"/>
      <c r="H165" s="327"/>
      <c r="I165" s="327"/>
      <c r="J165" s="327"/>
      <c r="K165" s="211"/>
    </row>
    <row r="166" spans="2:11" s="1" customFormat="1" ht="17.25" customHeight="1" x14ac:dyDescent="0.2">
      <c r="B166" s="210"/>
      <c r="C166" s="231" t="s">
        <v>700</v>
      </c>
      <c r="D166" s="231"/>
      <c r="E166" s="231"/>
      <c r="F166" s="231" t="s">
        <v>701</v>
      </c>
      <c r="G166" s="268"/>
      <c r="H166" s="269" t="s">
        <v>54</v>
      </c>
      <c r="I166" s="269" t="s">
        <v>57</v>
      </c>
      <c r="J166" s="231" t="s">
        <v>702</v>
      </c>
      <c r="K166" s="211"/>
    </row>
    <row r="167" spans="2:11" s="1" customFormat="1" ht="17.25" customHeight="1" x14ac:dyDescent="0.2">
      <c r="B167" s="212"/>
      <c r="C167" s="233" t="s">
        <v>703</v>
      </c>
      <c r="D167" s="233"/>
      <c r="E167" s="233"/>
      <c r="F167" s="234" t="s">
        <v>704</v>
      </c>
      <c r="G167" s="270"/>
      <c r="H167" s="271"/>
      <c r="I167" s="271"/>
      <c r="J167" s="233" t="s">
        <v>705</v>
      </c>
      <c r="K167" s="213"/>
    </row>
    <row r="168" spans="2:11" s="1" customFormat="1" ht="5.25" customHeight="1" x14ac:dyDescent="0.2">
      <c r="B168" s="239"/>
      <c r="C168" s="236"/>
      <c r="D168" s="236"/>
      <c r="E168" s="236"/>
      <c r="F168" s="236"/>
      <c r="G168" s="237"/>
      <c r="H168" s="236"/>
      <c r="I168" s="236"/>
      <c r="J168" s="236"/>
      <c r="K168" s="260"/>
    </row>
    <row r="169" spans="2:11" s="1" customFormat="1" ht="15" customHeight="1" x14ac:dyDescent="0.2">
      <c r="B169" s="239"/>
      <c r="C169" s="218" t="s">
        <v>709</v>
      </c>
      <c r="D169" s="218"/>
      <c r="E169" s="218"/>
      <c r="F169" s="238" t="s">
        <v>706</v>
      </c>
      <c r="G169" s="218"/>
      <c r="H169" s="218" t="s">
        <v>746</v>
      </c>
      <c r="I169" s="218" t="s">
        <v>708</v>
      </c>
      <c r="J169" s="218">
        <v>120</v>
      </c>
      <c r="K169" s="260"/>
    </row>
    <row r="170" spans="2:11" s="1" customFormat="1" ht="15" customHeight="1" x14ac:dyDescent="0.2">
      <c r="B170" s="239"/>
      <c r="C170" s="218" t="s">
        <v>755</v>
      </c>
      <c r="D170" s="218"/>
      <c r="E170" s="218"/>
      <c r="F170" s="238" t="s">
        <v>706</v>
      </c>
      <c r="G170" s="218"/>
      <c r="H170" s="218" t="s">
        <v>756</v>
      </c>
      <c r="I170" s="218" t="s">
        <v>708</v>
      </c>
      <c r="J170" s="218" t="s">
        <v>757</v>
      </c>
      <c r="K170" s="260"/>
    </row>
    <row r="171" spans="2:11" s="1" customFormat="1" ht="15" customHeight="1" x14ac:dyDescent="0.2">
      <c r="B171" s="239"/>
      <c r="C171" s="218" t="s">
        <v>654</v>
      </c>
      <c r="D171" s="218"/>
      <c r="E171" s="218"/>
      <c r="F171" s="238" t="s">
        <v>706</v>
      </c>
      <c r="G171" s="218"/>
      <c r="H171" s="218" t="s">
        <v>773</v>
      </c>
      <c r="I171" s="218" t="s">
        <v>708</v>
      </c>
      <c r="J171" s="218" t="s">
        <v>757</v>
      </c>
      <c r="K171" s="260"/>
    </row>
    <row r="172" spans="2:11" s="1" customFormat="1" ht="15" customHeight="1" x14ac:dyDescent="0.2">
      <c r="B172" s="239"/>
      <c r="C172" s="218" t="s">
        <v>711</v>
      </c>
      <c r="D172" s="218"/>
      <c r="E172" s="218"/>
      <c r="F172" s="238" t="s">
        <v>712</v>
      </c>
      <c r="G172" s="218"/>
      <c r="H172" s="218" t="s">
        <v>773</v>
      </c>
      <c r="I172" s="218" t="s">
        <v>708</v>
      </c>
      <c r="J172" s="218">
        <v>50</v>
      </c>
      <c r="K172" s="260"/>
    </row>
    <row r="173" spans="2:11" s="1" customFormat="1" ht="15" customHeight="1" x14ac:dyDescent="0.2">
      <c r="B173" s="239"/>
      <c r="C173" s="218" t="s">
        <v>714</v>
      </c>
      <c r="D173" s="218"/>
      <c r="E173" s="218"/>
      <c r="F173" s="238" t="s">
        <v>706</v>
      </c>
      <c r="G173" s="218"/>
      <c r="H173" s="218" t="s">
        <v>773</v>
      </c>
      <c r="I173" s="218" t="s">
        <v>716</v>
      </c>
      <c r="J173" s="218"/>
      <c r="K173" s="260"/>
    </row>
    <row r="174" spans="2:11" s="1" customFormat="1" ht="15" customHeight="1" x14ac:dyDescent="0.2">
      <c r="B174" s="239"/>
      <c r="C174" s="218" t="s">
        <v>725</v>
      </c>
      <c r="D174" s="218"/>
      <c r="E174" s="218"/>
      <c r="F174" s="238" t="s">
        <v>712</v>
      </c>
      <c r="G174" s="218"/>
      <c r="H174" s="218" t="s">
        <v>773</v>
      </c>
      <c r="I174" s="218" t="s">
        <v>708</v>
      </c>
      <c r="J174" s="218">
        <v>50</v>
      </c>
      <c r="K174" s="260"/>
    </row>
    <row r="175" spans="2:11" s="1" customFormat="1" ht="15" customHeight="1" x14ac:dyDescent="0.2">
      <c r="B175" s="239"/>
      <c r="C175" s="218" t="s">
        <v>733</v>
      </c>
      <c r="D175" s="218"/>
      <c r="E175" s="218"/>
      <c r="F175" s="238" t="s">
        <v>712</v>
      </c>
      <c r="G175" s="218"/>
      <c r="H175" s="218" t="s">
        <v>773</v>
      </c>
      <c r="I175" s="218" t="s">
        <v>708</v>
      </c>
      <c r="J175" s="218">
        <v>50</v>
      </c>
      <c r="K175" s="260"/>
    </row>
    <row r="176" spans="2:11" s="1" customFormat="1" ht="15" customHeight="1" x14ac:dyDescent="0.2">
      <c r="B176" s="239"/>
      <c r="C176" s="218" t="s">
        <v>731</v>
      </c>
      <c r="D176" s="218"/>
      <c r="E176" s="218"/>
      <c r="F176" s="238" t="s">
        <v>712</v>
      </c>
      <c r="G176" s="218"/>
      <c r="H176" s="218" t="s">
        <v>773</v>
      </c>
      <c r="I176" s="218" t="s">
        <v>708</v>
      </c>
      <c r="J176" s="218">
        <v>50</v>
      </c>
      <c r="K176" s="260"/>
    </row>
    <row r="177" spans="2:11" s="1" customFormat="1" ht="15" customHeight="1" x14ac:dyDescent="0.2">
      <c r="B177" s="239"/>
      <c r="C177" s="218" t="s">
        <v>101</v>
      </c>
      <c r="D177" s="218"/>
      <c r="E177" s="218"/>
      <c r="F177" s="238" t="s">
        <v>706</v>
      </c>
      <c r="G177" s="218"/>
      <c r="H177" s="218" t="s">
        <v>774</v>
      </c>
      <c r="I177" s="218" t="s">
        <v>775</v>
      </c>
      <c r="J177" s="218"/>
      <c r="K177" s="260"/>
    </row>
    <row r="178" spans="2:11" s="1" customFormat="1" ht="15" customHeight="1" x14ac:dyDescent="0.2">
      <c r="B178" s="239"/>
      <c r="C178" s="218" t="s">
        <v>57</v>
      </c>
      <c r="D178" s="218"/>
      <c r="E178" s="218"/>
      <c r="F178" s="238" t="s">
        <v>706</v>
      </c>
      <c r="G178" s="218"/>
      <c r="H178" s="218" t="s">
        <v>776</v>
      </c>
      <c r="I178" s="218" t="s">
        <v>777</v>
      </c>
      <c r="J178" s="218">
        <v>1</v>
      </c>
      <c r="K178" s="260"/>
    </row>
    <row r="179" spans="2:11" s="1" customFormat="1" ht="15" customHeight="1" x14ac:dyDescent="0.2">
      <c r="B179" s="239"/>
      <c r="C179" s="218" t="s">
        <v>53</v>
      </c>
      <c r="D179" s="218"/>
      <c r="E179" s="218"/>
      <c r="F179" s="238" t="s">
        <v>706</v>
      </c>
      <c r="G179" s="218"/>
      <c r="H179" s="218" t="s">
        <v>778</v>
      </c>
      <c r="I179" s="218" t="s">
        <v>708</v>
      </c>
      <c r="J179" s="218">
        <v>20</v>
      </c>
      <c r="K179" s="260"/>
    </row>
    <row r="180" spans="2:11" s="1" customFormat="1" ht="15" customHeight="1" x14ac:dyDescent="0.2">
      <c r="B180" s="239"/>
      <c r="C180" s="218" t="s">
        <v>54</v>
      </c>
      <c r="D180" s="218"/>
      <c r="E180" s="218"/>
      <c r="F180" s="238" t="s">
        <v>706</v>
      </c>
      <c r="G180" s="218"/>
      <c r="H180" s="218" t="s">
        <v>779</v>
      </c>
      <c r="I180" s="218" t="s">
        <v>708</v>
      </c>
      <c r="J180" s="218">
        <v>255</v>
      </c>
      <c r="K180" s="260"/>
    </row>
    <row r="181" spans="2:11" s="1" customFormat="1" ht="15" customHeight="1" x14ac:dyDescent="0.2">
      <c r="B181" s="239"/>
      <c r="C181" s="218" t="s">
        <v>102</v>
      </c>
      <c r="D181" s="218"/>
      <c r="E181" s="218"/>
      <c r="F181" s="238" t="s">
        <v>706</v>
      </c>
      <c r="G181" s="218"/>
      <c r="H181" s="218" t="s">
        <v>670</v>
      </c>
      <c r="I181" s="218" t="s">
        <v>708</v>
      </c>
      <c r="J181" s="218">
        <v>10</v>
      </c>
      <c r="K181" s="260"/>
    </row>
    <row r="182" spans="2:11" s="1" customFormat="1" ht="15" customHeight="1" x14ac:dyDescent="0.2">
      <c r="B182" s="239"/>
      <c r="C182" s="218" t="s">
        <v>103</v>
      </c>
      <c r="D182" s="218"/>
      <c r="E182" s="218"/>
      <c r="F182" s="238" t="s">
        <v>706</v>
      </c>
      <c r="G182" s="218"/>
      <c r="H182" s="218" t="s">
        <v>780</v>
      </c>
      <c r="I182" s="218" t="s">
        <v>741</v>
      </c>
      <c r="J182" s="218"/>
      <c r="K182" s="260"/>
    </row>
    <row r="183" spans="2:11" s="1" customFormat="1" ht="15" customHeight="1" x14ac:dyDescent="0.2">
      <c r="B183" s="239"/>
      <c r="C183" s="218" t="s">
        <v>781</v>
      </c>
      <c r="D183" s="218"/>
      <c r="E183" s="218"/>
      <c r="F183" s="238" t="s">
        <v>706</v>
      </c>
      <c r="G183" s="218"/>
      <c r="H183" s="218" t="s">
        <v>782</v>
      </c>
      <c r="I183" s="218" t="s">
        <v>741</v>
      </c>
      <c r="J183" s="218"/>
      <c r="K183" s="260"/>
    </row>
    <row r="184" spans="2:11" s="1" customFormat="1" ht="15" customHeight="1" x14ac:dyDescent="0.2">
      <c r="B184" s="239"/>
      <c r="C184" s="218" t="s">
        <v>770</v>
      </c>
      <c r="D184" s="218"/>
      <c r="E184" s="218"/>
      <c r="F184" s="238" t="s">
        <v>706</v>
      </c>
      <c r="G184" s="218"/>
      <c r="H184" s="218" t="s">
        <v>783</v>
      </c>
      <c r="I184" s="218" t="s">
        <v>741</v>
      </c>
      <c r="J184" s="218"/>
      <c r="K184" s="260"/>
    </row>
    <row r="185" spans="2:11" s="1" customFormat="1" ht="15" customHeight="1" x14ac:dyDescent="0.2">
      <c r="B185" s="239"/>
      <c r="C185" s="218" t="s">
        <v>105</v>
      </c>
      <c r="D185" s="218"/>
      <c r="E185" s="218"/>
      <c r="F185" s="238" t="s">
        <v>712</v>
      </c>
      <c r="G185" s="218"/>
      <c r="H185" s="218" t="s">
        <v>784</v>
      </c>
      <c r="I185" s="218" t="s">
        <v>708</v>
      </c>
      <c r="J185" s="218">
        <v>50</v>
      </c>
      <c r="K185" s="260"/>
    </row>
    <row r="186" spans="2:11" s="1" customFormat="1" ht="15" customHeight="1" x14ac:dyDescent="0.2">
      <c r="B186" s="239"/>
      <c r="C186" s="218" t="s">
        <v>785</v>
      </c>
      <c r="D186" s="218"/>
      <c r="E186" s="218"/>
      <c r="F186" s="238" t="s">
        <v>712</v>
      </c>
      <c r="G186" s="218"/>
      <c r="H186" s="218" t="s">
        <v>786</v>
      </c>
      <c r="I186" s="218" t="s">
        <v>787</v>
      </c>
      <c r="J186" s="218"/>
      <c r="K186" s="260"/>
    </row>
    <row r="187" spans="2:11" s="1" customFormat="1" ht="15" customHeight="1" x14ac:dyDescent="0.2">
      <c r="B187" s="239"/>
      <c r="C187" s="218" t="s">
        <v>788</v>
      </c>
      <c r="D187" s="218"/>
      <c r="E187" s="218"/>
      <c r="F187" s="238" t="s">
        <v>712</v>
      </c>
      <c r="G187" s="218"/>
      <c r="H187" s="218" t="s">
        <v>789</v>
      </c>
      <c r="I187" s="218" t="s">
        <v>787</v>
      </c>
      <c r="J187" s="218"/>
      <c r="K187" s="260"/>
    </row>
    <row r="188" spans="2:11" s="1" customFormat="1" ht="15" customHeight="1" x14ac:dyDescent="0.2">
      <c r="B188" s="239"/>
      <c r="C188" s="218" t="s">
        <v>790</v>
      </c>
      <c r="D188" s="218"/>
      <c r="E188" s="218"/>
      <c r="F188" s="238" t="s">
        <v>712</v>
      </c>
      <c r="G188" s="218"/>
      <c r="H188" s="218" t="s">
        <v>791</v>
      </c>
      <c r="I188" s="218" t="s">
        <v>787</v>
      </c>
      <c r="J188" s="218"/>
      <c r="K188" s="260"/>
    </row>
    <row r="189" spans="2:11" s="1" customFormat="1" ht="15" customHeight="1" x14ac:dyDescent="0.2">
      <c r="B189" s="239"/>
      <c r="C189" s="272" t="s">
        <v>792</v>
      </c>
      <c r="D189" s="218"/>
      <c r="E189" s="218"/>
      <c r="F189" s="238" t="s">
        <v>712</v>
      </c>
      <c r="G189" s="218"/>
      <c r="H189" s="218" t="s">
        <v>793</v>
      </c>
      <c r="I189" s="218" t="s">
        <v>794</v>
      </c>
      <c r="J189" s="273" t="s">
        <v>795</v>
      </c>
      <c r="K189" s="260"/>
    </row>
    <row r="190" spans="2:11" s="1" customFormat="1" ht="15" customHeight="1" x14ac:dyDescent="0.2">
      <c r="B190" s="239"/>
      <c r="C190" s="224" t="s">
        <v>42</v>
      </c>
      <c r="D190" s="218"/>
      <c r="E190" s="218"/>
      <c r="F190" s="238" t="s">
        <v>706</v>
      </c>
      <c r="G190" s="218"/>
      <c r="H190" s="215" t="s">
        <v>796</v>
      </c>
      <c r="I190" s="218" t="s">
        <v>797</v>
      </c>
      <c r="J190" s="218"/>
      <c r="K190" s="260"/>
    </row>
    <row r="191" spans="2:11" s="1" customFormat="1" ht="15" customHeight="1" x14ac:dyDescent="0.2">
      <c r="B191" s="239"/>
      <c r="C191" s="224" t="s">
        <v>798</v>
      </c>
      <c r="D191" s="218"/>
      <c r="E191" s="218"/>
      <c r="F191" s="238" t="s">
        <v>706</v>
      </c>
      <c r="G191" s="218"/>
      <c r="H191" s="218" t="s">
        <v>799</v>
      </c>
      <c r="I191" s="218" t="s">
        <v>741</v>
      </c>
      <c r="J191" s="218"/>
      <c r="K191" s="260"/>
    </row>
    <row r="192" spans="2:11" s="1" customFormat="1" ht="15" customHeight="1" x14ac:dyDescent="0.2">
      <c r="B192" s="239"/>
      <c r="C192" s="224" t="s">
        <v>800</v>
      </c>
      <c r="D192" s="218"/>
      <c r="E192" s="218"/>
      <c r="F192" s="238" t="s">
        <v>706</v>
      </c>
      <c r="G192" s="218"/>
      <c r="H192" s="218" t="s">
        <v>801</v>
      </c>
      <c r="I192" s="218" t="s">
        <v>741</v>
      </c>
      <c r="J192" s="218"/>
      <c r="K192" s="260"/>
    </row>
    <row r="193" spans="2:11" s="1" customFormat="1" ht="15" customHeight="1" x14ac:dyDescent="0.2">
      <c r="B193" s="239"/>
      <c r="C193" s="224" t="s">
        <v>802</v>
      </c>
      <c r="D193" s="218"/>
      <c r="E193" s="218"/>
      <c r="F193" s="238" t="s">
        <v>712</v>
      </c>
      <c r="G193" s="218"/>
      <c r="H193" s="218" t="s">
        <v>803</v>
      </c>
      <c r="I193" s="218" t="s">
        <v>741</v>
      </c>
      <c r="J193" s="218"/>
      <c r="K193" s="260"/>
    </row>
    <row r="194" spans="2:11" s="1" customFormat="1" ht="15" customHeight="1" x14ac:dyDescent="0.2">
      <c r="B194" s="266"/>
      <c r="C194" s="274"/>
      <c r="D194" s="248"/>
      <c r="E194" s="248"/>
      <c r="F194" s="248"/>
      <c r="G194" s="248"/>
      <c r="H194" s="248"/>
      <c r="I194" s="248"/>
      <c r="J194" s="248"/>
      <c r="K194" s="267"/>
    </row>
    <row r="195" spans="2:11" s="1" customFormat="1" ht="18.75" customHeight="1" x14ac:dyDescent="0.2">
      <c r="B195" s="215"/>
      <c r="C195" s="218"/>
      <c r="D195" s="218"/>
      <c r="E195" s="218"/>
      <c r="F195" s="238"/>
      <c r="G195" s="218"/>
      <c r="H195" s="218"/>
      <c r="I195" s="218"/>
      <c r="J195" s="218"/>
      <c r="K195" s="215"/>
    </row>
    <row r="196" spans="2:11" s="1" customFormat="1" ht="18.75" customHeight="1" x14ac:dyDescent="0.2">
      <c r="B196" s="215"/>
      <c r="C196" s="218"/>
      <c r="D196" s="218"/>
      <c r="E196" s="218"/>
      <c r="F196" s="238"/>
      <c r="G196" s="218"/>
      <c r="H196" s="218"/>
      <c r="I196" s="218"/>
      <c r="J196" s="218"/>
      <c r="K196" s="215"/>
    </row>
    <row r="197" spans="2:11" s="1" customFormat="1" ht="18.75" customHeight="1" x14ac:dyDescent="0.2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s="1" customFormat="1" ht="12" x14ac:dyDescent="0.2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s="1" customFormat="1" ht="22.2" x14ac:dyDescent="0.2">
      <c r="B199" s="210"/>
      <c r="C199" s="327" t="s">
        <v>804</v>
      </c>
      <c r="D199" s="327"/>
      <c r="E199" s="327"/>
      <c r="F199" s="327"/>
      <c r="G199" s="327"/>
      <c r="H199" s="327"/>
      <c r="I199" s="327"/>
      <c r="J199" s="327"/>
      <c r="K199" s="211"/>
    </row>
    <row r="200" spans="2:11" s="1" customFormat="1" ht="25.5" customHeight="1" x14ac:dyDescent="0.3">
      <c r="B200" s="210"/>
      <c r="C200" s="275" t="s">
        <v>805</v>
      </c>
      <c r="D200" s="275"/>
      <c r="E200" s="275"/>
      <c r="F200" s="275" t="s">
        <v>806</v>
      </c>
      <c r="G200" s="276"/>
      <c r="H200" s="328" t="s">
        <v>807</v>
      </c>
      <c r="I200" s="328"/>
      <c r="J200" s="328"/>
      <c r="K200" s="211"/>
    </row>
    <row r="201" spans="2:11" s="1" customFormat="1" ht="5.25" customHeight="1" x14ac:dyDescent="0.2">
      <c r="B201" s="239"/>
      <c r="C201" s="236"/>
      <c r="D201" s="236"/>
      <c r="E201" s="236"/>
      <c r="F201" s="236"/>
      <c r="G201" s="218"/>
      <c r="H201" s="236"/>
      <c r="I201" s="236"/>
      <c r="J201" s="236"/>
      <c r="K201" s="260"/>
    </row>
    <row r="202" spans="2:11" s="1" customFormat="1" ht="15" customHeight="1" x14ac:dyDescent="0.2">
      <c r="B202" s="239"/>
      <c r="C202" s="218" t="s">
        <v>797</v>
      </c>
      <c r="D202" s="218"/>
      <c r="E202" s="218"/>
      <c r="F202" s="238" t="s">
        <v>43</v>
      </c>
      <c r="G202" s="218"/>
      <c r="H202" s="329" t="s">
        <v>808</v>
      </c>
      <c r="I202" s="329"/>
      <c r="J202" s="329"/>
      <c r="K202" s="260"/>
    </row>
    <row r="203" spans="2:11" s="1" customFormat="1" ht="15" customHeight="1" x14ac:dyDescent="0.2">
      <c r="B203" s="239"/>
      <c r="C203" s="245"/>
      <c r="D203" s="218"/>
      <c r="E203" s="218"/>
      <c r="F203" s="238" t="s">
        <v>44</v>
      </c>
      <c r="G203" s="218"/>
      <c r="H203" s="329" t="s">
        <v>809</v>
      </c>
      <c r="I203" s="329"/>
      <c r="J203" s="329"/>
      <c r="K203" s="260"/>
    </row>
    <row r="204" spans="2:11" s="1" customFormat="1" ht="15" customHeight="1" x14ac:dyDescent="0.2">
      <c r="B204" s="239"/>
      <c r="C204" s="245"/>
      <c r="D204" s="218"/>
      <c r="E204" s="218"/>
      <c r="F204" s="238" t="s">
        <v>47</v>
      </c>
      <c r="G204" s="218"/>
      <c r="H204" s="329" t="s">
        <v>810</v>
      </c>
      <c r="I204" s="329"/>
      <c r="J204" s="329"/>
      <c r="K204" s="260"/>
    </row>
    <row r="205" spans="2:11" s="1" customFormat="1" ht="15" customHeight="1" x14ac:dyDescent="0.2">
      <c r="B205" s="239"/>
      <c r="C205" s="218"/>
      <c r="D205" s="218"/>
      <c r="E205" s="218"/>
      <c r="F205" s="238" t="s">
        <v>45</v>
      </c>
      <c r="G205" s="218"/>
      <c r="H205" s="329" t="s">
        <v>811</v>
      </c>
      <c r="I205" s="329"/>
      <c r="J205" s="329"/>
      <c r="K205" s="260"/>
    </row>
    <row r="206" spans="2:11" s="1" customFormat="1" ht="15" customHeight="1" x14ac:dyDescent="0.2">
      <c r="B206" s="239"/>
      <c r="C206" s="218"/>
      <c r="D206" s="218"/>
      <c r="E206" s="218"/>
      <c r="F206" s="238" t="s">
        <v>46</v>
      </c>
      <c r="G206" s="218"/>
      <c r="H206" s="329" t="s">
        <v>812</v>
      </c>
      <c r="I206" s="329"/>
      <c r="J206" s="329"/>
      <c r="K206" s="260"/>
    </row>
    <row r="207" spans="2:11" s="1" customFormat="1" ht="15" customHeight="1" x14ac:dyDescent="0.2">
      <c r="B207" s="239"/>
      <c r="C207" s="218"/>
      <c r="D207" s="218"/>
      <c r="E207" s="218"/>
      <c r="F207" s="238"/>
      <c r="G207" s="218"/>
      <c r="H207" s="218"/>
      <c r="I207" s="218"/>
      <c r="J207" s="218"/>
      <c r="K207" s="260"/>
    </row>
    <row r="208" spans="2:11" s="1" customFormat="1" ht="15" customHeight="1" x14ac:dyDescent="0.2">
      <c r="B208" s="239"/>
      <c r="C208" s="218" t="s">
        <v>753</v>
      </c>
      <c r="D208" s="218"/>
      <c r="E208" s="218"/>
      <c r="F208" s="238" t="s">
        <v>647</v>
      </c>
      <c r="G208" s="218"/>
      <c r="H208" s="329" t="s">
        <v>813</v>
      </c>
      <c r="I208" s="329"/>
      <c r="J208" s="329"/>
      <c r="K208" s="260"/>
    </row>
    <row r="209" spans="2:11" s="1" customFormat="1" ht="15" customHeight="1" x14ac:dyDescent="0.2">
      <c r="B209" s="239"/>
      <c r="C209" s="245"/>
      <c r="D209" s="218"/>
      <c r="E209" s="218"/>
      <c r="F209" s="238" t="s">
        <v>650</v>
      </c>
      <c r="G209" s="218"/>
      <c r="H209" s="329" t="s">
        <v>651</v>
      </c>
      <c r="I209" s="329"/>
      <c r="J209" s="329"/>
      <c r="K209" s="260"/>
    </row>
    <row r="210" spans="2:11" s="1" customFormat="1" ht="15" customHeight="1" x14ac:dyDescent="0.2">
      <c r="B210" s="239"/>
      <c r="C210" s="218"/>
      <c r="D210" s="218"/>
      <c r="E210" s="218"/>
      <c r="F210" s="238" t="s">
        <v>85</v>
      </c>
      <c r="G210" s="218"/>
      <c r="H210" s="329" t="s">
        <v>814</v>
      </c>
      <c r="I210" s="329"/>
      <c r="J210" s="329"/>
      <c r="K210" s="260"/>
    </row>
    <row r="211" spans="2:11" s="1" customFormat="1" ht="15" customHeight="1" x14ac:dyDescent="0.2">
      <c r="B211" s="277"/>
      <c r="C211" s="245"/>
      <c r="D211" s="245"/>
      <c r="E211" s="245"/>
      <c r="F211" s="238" t="s">
        <v>79</v>
      </c>
      <c r="G211" s="224"/>
      <c r="H211" s="330" t="s">
        <v>78</v>
      </c>
      <c r="I211" s="330"/>
      <c r="J211" s="330"/>
      <c r="K211" s="278"/>
    </row>
    <row r="212" spans="2:11" s="1" customFormat="1" ht="15" customHeight="1" x14ac:dyDescent="0.2">
      <c r="B212" s="277"/>
      <c r="C212" s="245"/>
      <c r="D212" s="245"/>
      <c r="E212" s="245"/>
      <c r="F212" s="238" t="s">
        <v>652</v>
      </c>
      <c r="G212" s="224"/>
      <c r="H212" s="330" t="s">
        <v>815</v>
      </c>
      <c r="I212" s="330"/>
      <c r="J212" s="330"/>
      <c r="K212" s="278"/>
    </row>
    <row r="213" spans="2:11" s="1" customFormat="1" ht="15" customHeight="1" x14ac:dyDescent="0.2">
      <c r="B213" s="277"/>
      <c r="C213" s="245"/>
      <c r="D213" s="245"/>
      <c r="E213" s="245"/>
      <c r="F213" s="279"/>
      <c r="G213" s="224"/>
      <c r="H213" s="280"/>
      <c r="I213" s="280"/>
      <c r="J213" s="280"/>
      <c r="K213" s="278"/>
    </row>
    <row r="214" spans="2:11" s="1" customFormat="1" ht="15" customHeight="1" x14ac:dyDescent="0.2">
      <c r="B214" s="277"/>
      <c r="C214" s="218" t="s">
        <v>777</v>
      </c>
      <c r="D214" s="245"/>
      <c r="E214" s="245"/>
      <c r="F214" s="238">
        <v>1</v>
      </c>
      <c r="G214" s="224"/>
      <c r="H214" s="330" t="s">
        <v>816</v>
      </c>
      <c r="I214" s="330"/>
      <c r="J214" s="330"/>
      <c r="K214" s="278"/>
    </row>
    <row r="215" spans="2:11" s="1" customFormat="1" ht="15" customHeight="1" x14ac:dyDescent="0.2">
      <c r="B215" s="277"/>
      <c r="C215" s="245"/>
      <c r="D215" s="245"/>
      <c r="E215" s="245"/>
      <c r="F215" s="238">
        <v>2</v>
      </c>
      <c r="G215" s="224"/>
      <c r="H215" s="330" t="s">
        <v>817</v>
      </c>
      <c r="I215" s="330"/>
      <c r="J215" s="330"/>
      <c r="K215" s="278"/>
    </row>
    <row r="216" spans="2:11" s="1" customFormat="1" ht="15" customHeight="1" x14ac:dyDescent="0.2">
      <c r="B216" s="277"/>
      <c r="C216" s="245"/>
      <c r="D216" s="245"/>
      <c r="E216" s="245"/>
      <c r="F216" s="238">
        <v>3</v>
      </c>
      <c r="G216" s="224"/>
      <c r="H216" s="330" t="s">
        <v>818</v>
      </c>
      <c r="I216" s="330"/>
      <c r="J216" s="330"/>
      <c r="K216" s="278"/>
    </row>
    <row r="217" spans="2:11" s="1" customFormat="1" ht="15" customHeight="1" x14ac:dyDescent="0.2">
      <c r="B217" s="277"/>
      <c r="C217" s="245"/>
      <c r="D217" s="245"/>
      <c r="E217" s="245"/>
      <c r="F217" s="238">
        <v>4</v>
      </c>
      <c r="G217" s="224"/>
      <c r="H217" s="330" t="s">
        <v>819</v>
      </c>
      <c r="I217" s="330"/>
      <c r="J217" s="330"/>
      <c r="K217" s="278"/>
    </row>
    <row r="218" spans="2:11" s="1" customFormat="1" ht="12.75" customHeight="1" x14ac:dyDescent="0.2">
      <c r="B218" s="281"/>
      <c r="C218" s="282"/>
      <c r="D218" s="282"/>
      <c r="E218" s="282"/>
      <c r="F218" s="282"/>
      <c r="G218" s="282"/>
      <c r="H218" s="282"/>
      <c r="I218" s="282"/>
      <c r="J218" s="282"/>
      <c r="K218" s="28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 000 - Vedlejší a ostat...</vt:lpstr>
      <vt:lpstr>SO 201 - Barrandovský mos...</vt:lpstr>
      <vt:lpstr>Pokyny pro vyplnění</vt:lpstr>
      <vt:lpstr>'Rekapitulace stavby'!Názvy_tisku</vt:lpstr>
      <vt:lpstr>'SO 000 - Vedlejší a ostat...'!Názvy_tisku</vt:lpstr>
      <vt:lpstr>'SO 201 - Barrandovský mos...'!Názvy_tisku</vt:lpstr>
      <vt:lpstr>'Pokyny pro vyplnění'!Oblast_tisku</vt:lpstr>
      <vt:lpstr>'Rekapitulace stavby'!Oblast_tisku</vt:lpstr>
      <vt:lpstr>'SO 000 - Vedlejší a ostat...'!Oblast_tisku</vt:lpstr>
      <vt:lpstr>'SO 201 - Barrandovský mos...'!Oblast_tisku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Dědeček Petr</dc:creator>
  <cp:lastModifiedBy>Menšík Aleš</cp:lastModifiedBy>
  <dcterms:created xsi:type="dcterms:W3CDTF">2020-02-04T12:55:27Z</dcterms:created>
  <dcterms:modified xsi:type="dcterms:W3CDTF">2020-02-04T22:34:57Z</dcterms:modified>
</cp:coreProperties>
</file>